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05" windowWidth="12120" windowHeight="8820" activeTab="0"/>
  </bookViews>
  <sheets>
    <sheet name="fin.izvestaj" sheetId="1" r:id="rId1"/>
  </sheets>
  <definedNames/>
  <calcPr fullCalcOnLoad="1"/>
</workbook>
</file>

<file path=xl/sharedStrings.xml><?xml version="1.0" encoding="utf-8"?>
<sst xmlns="http://schemas.openxmlformats.org/spreadsheetml/2006/main" count="235" uniqueCount="202">
  <si>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</si>
  <si>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</si>
  <si>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</si>
  <si>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</si>
  <si>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</si>
  <si>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</si>
  <si>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</si>
  <si>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</si>
  <si>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</si>
  <si>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</si>
  <si>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</si>
  <si>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</si>
  <si>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</si>
  <si>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</si>
  <si>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путовања</t>
  </si>
  <si>
    <t>Трошкови службених путовања у земљи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</si>
  <si>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</si>
  <si>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</si>
  <si>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</si>
  <si>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</si>
  <si>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</si>
  <si>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</si>
  <si>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</si>
  <si>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</si>
  <si>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</si>
  <si>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</si>
  <si>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</si>
  <si>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</si>
  <si>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</si>
  <si>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Машине и опрема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</si>
  <si>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</si>
  <si>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</si>
  <si>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децу и породицу</t>
  </si>
  <si>
    <t>Остале накнаде из буџета</t>
  </si>
  <si>
    <t>Остали порези</t>
  </si>
  <si>
    <t>Обавезне таксе</t>
  </si>
  <si>
    <t>Накнада штете за повреде или штету нанету од стране државних органа</t>
  </si>
  <si>
    <t>Конто</t>
  </si>
  <si>
    <t>Опис</t>
  </si>
  <si>
    <t>Приходи из буџета</t>
  </si>
  <si>
    <t>Опрема за саобраћај</t>
  </si>
  <si>
    <t>Административна опрема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</si>
  <si>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</si>
  <si>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</si>
  <si>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</si>
  <si>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</si>
  <si>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</si>
  <si>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</si>
  <si>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</si>
  <si>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</si>
  <si>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</si>
  <si>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</si>
  <si>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Поклони за децу запослених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</si>
  <si>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</si>
  <si>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</si>
  <si>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</si>
  <si>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</si>
  <si>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</si>
  <si>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</si>
  <si>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Накнаде трошкова за превоз на посао и са посла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</si>
  <si>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</si>
  <si>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</si>
  <si>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</si>
  <si>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</si>
  <si>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Услуге водовода и канализације</t>
  </si>
  <si>
    <t>Дератизација</t>
  </si>
  <si>
    <t>Одвоз отпада</t>
  </si>
  <si>
    <t>Телефон, телекс и телефакс</t>
  </si>
  <si>
    <t>Услуге мобилног телефона</t>
  </si>
  <si>
    <t>Поштанске услуге</t>
  </si>
  <si>
    <t>Осигурање зграда</t>
  </si>
  <si>
    <t>Осигурање возила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</si>
  <si>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</si>
  <si>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</si>
  <si>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</si>
  <si>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</si>
  <si>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Остале административне услуге</t>
  </si>
  <si>
    <t>Услуге за одржавање рачунара</t>
  </si>
  <si>
    <t>Котизација за семинаре</t>
  </si>
  <si>
    <t>Услуге вештачења</t>
  </si>
  <si>
    <t>Остале стручне услуге</t>
  </si>
  <si>
    <t>Угоститељске услуге</t>
  </si>
  <si>
    <t>Столарски радови</t>
  </si>
  <si>
    <t>Молерски радови</t>
  </si>
  <si>
    <t>Електричне инсталације</t>
  </si>
  <si>
    <t>Механичке поправке</t>
  </si>
  <si>
    <t>Рачунарска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</si>
  <si>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</si>
  <si>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</si>
  <si>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</si>
  <si>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Заштитна одела</t>
  </si>
  <si>
    <t>Материјал за саобраћај</t>
  </si>
  <si>
    <t>Бензин</t>
  </si>
  <si>
    <t>Материјали за одржавање хигијене и угоститељство</t>
  </si>
  <si>
    <t>Хемијска средства за чишћење</t>
  </si>
  <si>
    <t>Регистрација возила</t>
  </si>
  <si>
    <t>Судске таксе</t>
  </si>
  <si>
    <t>Аутомобили</t>
  </si>
  <si>
    <t>Штампачи</t>
  </si>
  <si>
    <t>Накнаде члановима управних и надзорних одбора</t>
  </si>
  <si>
    <t>Трансфери од других нивоа власти</t>
  </si>
  <si>
    <t>Текући трансфери од других нивоа власти</t>
  </si>
  <si>
    <t>Текући трансфери из буџета Града за социјална давања</t>
  </si>
  <si>
    <t>Меморандумске ставке за рефундацију расхода</t>
  </si>
  <si>
    <t>Из осталих извора</t>
  </si>
  <si>
    <t>УКУПНИ ПРИХОДИ</t>
  </si>
  <si>
    <t>Помоћ у случају смрти запосленог или члана уже породице</t>
  </si>
  <si>
    <t>Јубиларне награде</t>
  </si>
  <si>
    <t>Остале компјутерске услуге</t>
  </si>
  <si>
    <t>Једнократна помоћ</t>
  </si>
  <si>
    <t>УКУПНИ РАСХОДИ</t>
  </si>
  <si>
    <t>ПРИХОДИ ИЗ БУЏЕТА ГРАДА ВРАЊА</t>
  </si>
  <si>
    <t>ОСТАЛИ ПРИХОДИ</t>
  </si>
  <si>
    <t xml:space="preserve">УКУПНИ ПРИХОДИ </t>
  </si>
  <si>
    <t>ПРИХОДИ ИЗ БУЏЕТА РЕПУБЛИКЕ</t>
  </si>
  <si>
    <t>РАСХОДИ ИЗ БУЏЕТА РЕПУБЛИКЕ</t>
  </si>
  <si>
    <t>РАСХОДИ ИЗ БУЏЕТА ГРАДА ВРАЊА</t>
  </si>
  <si>
    <t>РАСХОДИ ИЗ ОСТАЛИХ ИЗВОРА</t>
  </si>
  <si>
    <t>РЕКАПИТУЛАЦИЈА</t>
  </si>
  <si>
    <t xml:space="preserve">Приходи из
буџета 
Републике </t>
  </si>
  <si>
    <t>Расходи из буџета
Републике</t>
  </si>
  <si>
    <t>Расходи из буџета Града</t>
  </si>
  <si>
    <t>Приходи из буџета Града</t>
  </si>
  <si>
    <t>Једнократна помоћ-радно ангажовање</t>
  </si>
  <si>
    <t>Заштићено становање</t>
  </si>
  <si>
    <r>
      <t xml:space="preserve">I </t>
    </r>
    <r>
      <rPr>
        <b/>
        <sz val="14"/>
        <rFont val="Times New Roman"/>
        <family val="1"/>
      </rPr>
      <t>ПРИХОДИ</t>
    </r>
  </si>
  <si>
    <t xml:space="preserve">
</t>
  </si>
  <si>
    <t xml:space="preserve">
II РАСХОДИ
</t>
  </si>
  <si>
    <t>Награде за посебне резултате</t>
  </si>
  <si>
    <t>Остали издаци за стручно усавршавање</t>
  </si>
  <si>
    <t>Услуге информисања јавности</t>
  </si>
  <si>
    <t>Адвокатске услуге</t>
  </si>
  <si>
    <t>Каде,умиваоници,бојлери</t>
  </si>
  <si>
    <t>Централно грејање</t>
  </si>
  <si>
    <t>Пренета неутрошена средства за исплату накнаде хранитељима.............................510.891,31</t>
  </si>
  <si>
    <t>Текући трансфери из буџета Града за материјалне трошкове Центра</t>
  </si>
  <si>
    <t>Текући трансфери из буџета Града-плате</t>
  </si>
  <si>
    <t>Допринос за коришћење градског гражевинског земљишта</t>
  </si>
  <si>
    <t>Остали материјали и услуге за текуће поправке</t>
  </si>
  <si>
    <t>Остале донације,дотације и трансфери</t>
  </si>
  <si>
    <t>Остале текуће донације,дотације и трансфери</t>
  </si>
  <si>
    <t>Остале поправке и одржавање опреме за саобраћај</t>
  </si>
  <si>
    <t>Остали материјали за превозна средства</t>
  </si>
  <si>
    <t>Новчане казне</t>
  </si>
  <si>
    <t>Остале новчане казне</t>
  </si>
  <si>
    <t>Меморандумске ставке за рефундацију расхода-Прекршајни суд</t>
  </si>
  <si>
    <t>Осигурање запослених</t>
  </si>
  <si>
    <t>Остале накнаде штете</t>
  </si>
  <si>
    <t>Меморандумске ставке за рефундацију расхода-РФЗО (боловање преко 30 дана)</t>
  </si>
  <si>
    <t>Меморандумске ставке за рефундацију расхода- (породиљско боловање)</t>
  </si>
  <si>
    <t>Накнада штете за неискоришћен г.о.</t>
  </si>
  <si>
    <t>Медицински и лабораторијски материјал</t>
  </si>
  <si>
    <t>Остали медицински и лабораторијски материјал</t>
  </si>
  <si>
    <t>Становање уз подршку</t>
  </si>
  <si>
    <t>Трансфери између буџетских корисника на истом нивоу</t>
  </si>
  <si>
    <t>Трансфери од директних ка индиректним буџетским корисницима на истом нивоу</t>
  </si>
  <si>
    <t>733121-1</t>
  </si>
  <si>
    <t>733121-2</t>
  </si>
  <si>
    <t>733121-3</t>
  </si>
  <si>
    <t>Приходи из буџета -0003-Права корисника социјалне заштите</t>
  </si>
  <si>
    <t>Приходи из буџета -0005-Обављање делатности установа социјалне заштите</t>
  </si>
  <si>
    <t>Приходи из буџета - 0013-Подршка раду хранитеља</t>
  </si>
  <si>
    <t>Приходи из буџета - 0015-Буџетски фонд за установе социјалне заштите</t>
  </si>
  <si>
    <t>472931-1</t>
  </si>
  <si>
    <t>472931-3</t>
  </si>
  <si>
    <t>472931-4</t>
  </si>
  <si>
    <t>472931-5</t>
  </si>
  <si>
    <t>472931-7</t>
  </si>
  <si>
    <t>472931-8</t>
  </si>
  <si>
    <t xml:space="preserve">Трошкови платног промета </t>
  </si>
  <si>
    <t xml:space="preserve">Накнада штете запосленом 
за неискоришћени годишњи одмор </t>
  </si>
  <si>
    <t>Трошкови одвођења и смештаја корисника у установу социјалне заштите</t>
  </si>
  <si>
    <t>Остале помоћи запосленим радницима</t>
  </si>
  <si>
    <t>Остале услуге комуникације</t>
  </si>
  <si>
    <t>Услуге за одржавање софтвера</t>
  </si>
  <si>
    <t>Услуге чишћења</t>
  </si>
  <si>
    <t>Трошкови путовања у оквиру редовног рада</t>
  </si>
  <si>
    <t>Такси превоз</t>
  </si>
  <si>
    <t>Специјализоване услуге</t>
  </si>
  <si>
    <t>Остале специјализоване услуге</t>
  </si>
  <si>
    <t>Накнаде из буџета у случају смрти</t>
  </si>
  <si>
    <t>472931-9</t>
  </si>
  <si>
    <t>Становање уз подршку за младе</t>
  </si>
  <si>
    <t>Једнократна помоћ-Комисија</t>
  </si>
  <si>
    <t>Једнократна помоћ-ЦСР</t>
  </si>
  <si>
    <t>ЈП-Погребни трошкови</t>
  </si>
  <si>
    <t>ЈП-Интернатски смештај</t>
  </si>
  <si>
    <t>Опрема за домаћинство</t>
  </si>
  <si>
    <t xml:space="preserve">
ФИНАНСИЈСКИ ИЗВЕШТАЈ 
ЈАВНЕ УСТАНОВЕ ЦЕНТАР ЗА СОЦИЈАЛНИ РАД У ВРАЊУ
ЗА ПЕРИОД ОД 01.01.2022. - 31.12.2022. ГОДИНЕ
</t>
  </si>
  <si>
    <t>Дизел гориво</t>
  </si>
  <si>
    <t>ЈП-Остала социјална давања</t>
  </si>
  <si>
    <t>ТЕКУЋИ ПРИХОДИ………...........................................................................  86.451.927,85 дин.</t>
  </si>
  <si>
    <r>
      <t>ТЕКУЋИ РАСХОДИ........................................................................................</t>
    </r>
    <r>
      <rPr>
        <u val="single"/>
        <sz val="12"/>
        <rFont val="Times New Roman"/>
        <family val="1"/>
      </rPr>
      <t xml:space="preserve">  86.451.927,85 дин.</t>
    </r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</si>
  <si>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</si>
  <si>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</si>
  <si>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</si>
  <si>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Додатак за рад ноћу</t>
  </si>
  <si>
    <t>Додатак за време проведено на раду (минули рад)</t>
  </si>
  <si>
    <t>Накнада зараде за време привремене спречености за рад до 30 дана услед болести</t>
  </si>
  <si>
    <t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</t>
  </si>
  <si>
    <t>Остали додаци и накнаде запосленима</t>
  </si>
  <si>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У Врању, </t>
    </r>
    <r>
      <rPr>
        <sz val="12"/>
        <rFont val="Times New Roman"/>
        <family val="1"/>
      </rPr>
      <t>24.02.2023.год.</t>
    </r>
    <r>
      <rPr>
        <sz val="11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>Број: 55100-291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
 </t>
    </r>
    <r>
      <rPr>
        <sz val="12"/>
        <rFont val="Times New Roman"/>
        <family val="1"/>
      </rPr>
      <t xml:space="preserve">ШЕФ РАЧУНОВОДСТВА                                                                         В.Д.  Д И Р Е К Т О Р 
  ТАЊА МЛАДЕНОВИЋ                                                                                ДРАГАНА АРСИЋ
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</si>
</sst>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4" fontId="6" fillId="4" borderId="11" xfId="0" applyNumberFormat="1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4" fontId="6" fillId="4" borderId="16" xfId="0" applyNumberFormat="1" applyFont="1" applyFill="1" applyBorder="1" applyAlignment="1">
      <alignment vertical="center" wrapText="1"/>
    </xf>
    <xf numFmtId="4" fontId="6" fillId="4" borderId="18" xfId="0" applyNumberFormat="1" applyFont="1" applyFill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" fontId="8" fillId="0" borderId="25" xfId="0" applyNumberFormat="1" applyFont="1" applyFill="1" applyBorder="1" applyAlignment="1">
      <alignment vertical="center" wrapText="1"/>
    </xf>
    <xf numFmtId="4" fontId="8" fillId="0" borderId="26" xfId="0" applyNumberFormat="1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4" fontId="6" fillId="4" borderId="13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Border="1" applyAlignment="1">
      <alignment/>
    </xf>
    <xf numFmtId="0" fontId="7" fillId="32" borderId="11" xfId="0" applyFont="1" applyFill="1" applyBorder="1" applyAlignment="1">
      <alignment horizontal="right" vertical="center" wrapText="1"/>
    </xf>
    <xf numFmtId="0" fontId="7" fillId="32" borderId="13" xfId="0" applyFont="1" applyFill="1" applyBorder="1" applyAlignment="1">
      <alignment vertical="center" wrapText="1"/>
    </xf>
    <xf numFmtId="4" fontId="6" fillId="32" borderId="15" xfId="0" applyNumberFormat="1" applyFont="1" applyFill="1" applyBorder="1" applyAlignment="1">
      <alignment vertical="center" wrapText="1"/>
    </xf>
    <xf numFmtId="4" fontId="6" fillId="32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4" fontId="6" fillId="32" borderId="18" xfId="0" applyNumberFormat="1" applyFont="1" applyFill="1" applyBorder="1" applyAlignment="1">
      <alignment vertical="center" wrapText="1"/>
    </xf>
    <xf numFmtId="4" fontId="6" fillId="32" borderId="16" xfId="0" applyNumberFormat="1" applyFont="1" applyFill="1" applyBorder="1" applyAlignment="1">
      <alignment vertical="center" wrapText="1"/>
    </xf>
    <xf numFmtId="0" fontId="7" fillId="32" borderId="27" xfId="0" applyFont="1" applyFill="1" applyBorder="1" applyAlignment="1">
      <alignment horizontal="right" vertical="center" wrapText="1"/>
    </xf>
    <xf numFmtId="0" fontId="7" fillId="32" borderId="11" xfId="0" applyFont="1" applyFill="1" applyBorder="1" applyAlignment="1">
      <alignment vertical="center" wrapText="1"/>
    </xf>
    <xf numFmtId="4" fontId="6" fillId="32" borderId="27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4" fillId="32" borderId="13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right" vertical="center" wrapText="1"/>
    </xf>
    <xf numFmtId="0" fontId="7" fillId="32" borderId="11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4" fontId="8" fillId="0" borderId="13" xfId="0" applyNumberFormat="1" applyFont="1" applyBorder="1" applyAlignment="1">
      <alignment vertical="center" wrapText="1"/>
    </xf>
    <xf numFmtId="4" fontId="6" fillId="32" borderId="13" xfId="0" applyNumberFormat="1" applyFont="1" applyFill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4" fontId="8" fillId="0" borderId="32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 wrapText="1"/>
    </xf>
    <xf numFmtId="4" fontId="6" fillId="0" borderId="34" xfId="0" applyNumberFormat="1" applyFont="1" applyFill="1" applyBorder="1" applyAlignment="1">
      <alignment vertical="center" wrapText="1"/>
    </xf>
    <xf numFmtId="4" fontId="6" fillId="0" borderId="35" xfId="0" applyNumberFormat="1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right" vertical="center" wrapText="1"/>
    </xf>
    <xf numFmtId="0" fontId="7" fillId="32" borderId="13" xfId="0" applyFont="1" applyFill="1" applyBorder="1" applyAlignment="1">
      <alignment vertical="center" wrapText="1"/>
    </xf>
    <xf numFmtId="4" fontId="6" fillId="32" borderId="15" xfId="0" applyNumberFormat="1" applyFont="1" applyFill="1" applyBorder="1" applyAlignment="1">
      <alignment vertical="center" wrapText="1"/>
    </xf>
    <xf numFmtId="4" fontId="6" fillId="32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" fontId="10" fillId="0" borderId="36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right" vertical="center" wrapText="1"/>
    </xf>
    <xf numFmtId="0" fontId="0" fillId="0" borderId="47" xfId="0" applyBorder="1" applyAlignment="1">
      <alignment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19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4" fontId="10" fillId="0" borderId="46" xfId="0" applyNumberFormat="1" applyFont="1" applyFill="1" applyBorder="1" applyAlignment="1">
      <alignment horizontal="center" vertical="center" wrapText="1"/>
    </xf>
    <xf numFmtId="4" fontId="10" fillId="0" borderId="51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tabSelected="1" view="pageBreakPreview" zoomScale="110" zoomScaleSheetLayoutView="110" workbookViewId="0" topLeftCell="A247">
      <selection activeCell="A247" sqref="A247:F248"/>
    </sheetView>
  </sheetViews>
  <sheetFormatPr defaultColWidth="9.140625" defaultRowHeight="12.75"/>
  <cols>
    <col min="1" max="1" width="8.8515625" style="18" customWidth="1"/>
    <col min="2" max="2" width="33.421875" style="0" customWidth="1"/>
    <col min="3" max="3" width="16.00390625" style="0" customWidth="1"/>
    <col min="4" max="4" width="15.7109375" style="0" customWidth="1"/>
    <col min="5" max="5" width="13.57421875" style="0" customWidth="1"/>
    <col min="6" max="6" width="12.8515625" style="0" customWidth="1"/>
  </cols>
  <sheetData>
    <row r="1" spans="1:6" ht="136.5" customHeight="1">
      <c r="A1" s="126" t="s">
        <v>188</v>
      </c>
      <c r="B1" s="127"/>
      <c r="C1" s="127"/>
      <c r="D1" s="127"/>
      <c r="E1" s="127"/>
      <c r="F1" s="127"/>
    </row>
    <row r="2" spans="1:6" ht="57" customHeight="1" thickBot="1">
      <c r="A2" s="131" t="s">
        <v>125</v>
      </c>
      <c r="B2" s="131"/>
      <c r="C2" s="131"/>
      <c r="D2" s="131"/>
      <c r="E2" s="131"/>
      <c r="F2" s="29"/>
    </row>
    <row r="3" spans="1:6" ht="45.75" thickBot="1">
      <c r="A3" s="39" t="s">
        <v>37</v>
      </c>
      <c r="B3" s="2" t="s">
        <v>38</v>
      </c>
      <c r="C3" s="41" t="s">
        <v>42</v>
      </c>
      <c r="D3" s="42" t="s">
        <v>119</v>
      </c>
      <c r="E3" s="43" t="s">
        <v>122</v>
      </c>
      <c r="F3" s="41" t="s">
        <v>104</v>
      </c>
    </row>
    <row r="4" spans="1:6" ht="16.5" customHeight="1">
      <c r="A4" s="74">
        <v>1</v>
      </c>
      <c r="B4" s="75">
        <v>2</v>
      </c>
      <c r="C4" s="75">
        <v>3</v>
      </c>
      <c r="D4" s="76">
        <v>4</v>
      </c>
      <c r="E4" s="75">
        <v>5</v>
      </c>
      <c r="F4" s="76">
        <v>6</v>
      </c>
    </row>
    <row r="5" spans="1:6" ht="19.5" customHeight="1">
      <c r="A5" s="77"/>
      <c r="B5" s="78" t="s">
        <v>126</v>
      </c>
      <c r="C5" s="77"/>
      <c r="D5" s="77"/>
      <c r="E5" s="77"/>
      <c r="F5" s="77"/>
    </row>
    <row r="6" spans="1:6" s="7" customFormat="1" ht="16.5" customHeight="1">
      <c r="A6" s="33">
        <v>733000</v>
      </c>
      <c r="B6" s="34" t="s">
        <v>100</v>
      </c>
      <c r="C6" s="36">
        <f>C7</f>
        <v>40903964.28</v>
      </c>
      <c r="D6" s="35">
        <f>D7</f>
        <v>0</v>
      </c>
      <c r="E6" s="36">
        <f>E7</f>
        <v>40903964.28</v>
      </c>
      <c r="F6" s="35">
        <f>F7</f>
        <v>0</v>
      </c>
    </row>
    <row r="7" spans="1:6" s="7" customFormat="1" ht="24" customHeight="1">
      <c r="A7" s="10">
        <v>733100</v>
      </c>
      <c r="B7" s="10" t="s">
        <v>101</v>
      </c>
      <c r="C7" s="11">
        <f>SUM(C8:C10)</f>
        <v>40903964.28</v>
      </c>
      <c r="D7" s="11">
        <f>D8+D9+D10</f>
        <v>0</v>
      </c>
      <c r="E7" s="11">
        <f>SUM(E8:E12)</f>
        <v>40903964.28</v>
      </c>
      <c r="F7" s="11">
        <f>F8+F9+F10</f>
        <v>0</v>
      </c>
    </row>
    <row r="8" spans="1:6" s="7" customFormat="1" ht="25.5" customHeight="1">
      <c r="A8" s="55" t="s">
        <v>156</v>
      </c>
      <c r="B8" s="4" t="s">
        <v>102</v>
      </c>
      <c r="C8" s="5">
        <f>E8</f>
        <v>9759933.45</v>
      </c>
      <c r="D8" s="5">
        <v>0</v>
      </c>
      <c r="E8" s="5">
        <v>9759933.45</v>
      </c>
      <c r="F8" s="5">
        <v>0</v>
      </c>
    </row>
    <row r="9" spans="1:6" s="7" customFormat="1" ht="26.25" customHeight="1">
      <c r="A9" s="55" t="s">
        <v>157</v>
      </c>
      <c r="B9" s="4" t="s">
        <v>136</v>
      </c>
      <c r="C9" s="5">
        <f>E9</f>
        <v>23107357.25</v>
      </c>
      <c r="D9" s="5">
        <v>0</v>
      </c>
      <c r="E9" s="103">
        <v>23107357.25</v>
      </c>
      <c r="F9" s="5">
        <v>0</v>
      </c>
    </row>
    <row r="10" spans="1:6" s="7" customFormat="1" ht="25.5" customHeight="1">
      <c r="A10" s="55" t="s">
        <v>158</v>
      </c>
      <c r="B10" s="4" t="s">
        <v>135</v>
      </c>
      <c r="C10" s="5">
        <f>E10</f>
        <v>8036673.58</v>
      </c>
      <c r="D10" s="5">
        <v>0</v>
      </c>
      <c r="E10" s="5">
        <v>8036673.58</v>
      </c>
      <c r="F10" s="5">
        <v>0</v>
      </c>
    </row>
    <row r="11" spans="1:6" s="7" customFormat="1" ht="24.75" customHeight="1" hidden="1">
      <c r="A11" s="10">
        <v>771000</v>
      </c>
      <c r="B11" s="10" t="s">
        <v>103</v>
      </c>
      <c r="C11" s="11">
        <f>C12</f>
        <v>0</v>
      </c>
      <c r="D11" s="11"/>
      <c r="E11" s="11"/>
      <c r="F11" s="11">
        <f>F12</f>
        <v>0</v>
      </c>
    </row>
    <row r="12" spans="1:6" s="7" customFormat="1" ht="24" customHeight="1" hidden="1">
      <c r="A12" s="10">
        <v>771100</v>
      </c>
      <c r="B12" s="10" t="s">
        <v>103</v>
      </c>
      <c r="C12" s="11">
        <f>C13+C14+C15</f>
        <v>0</v>
      </c>
      <c r="D12" s="11"/>
      <c r="E12" s="11"/>
      <c r="F12" s="11">
        <f>F13+F14+F15</f>
        <v>0</v>
      </c>
    </row>
    <row r="13" spans="1:6" s="7" customFormat="1" ht="42" customHeight="1" hidden="1">
      <c r="A13" s="88">
        <v>771112</v>
      </c>
      <c r="B13" s="19" t="s">
        <v>148</v>
      </c>
      <c r="C13" s="80">
        <f>F13</f>
        <v>0</v>
      </c>
      <c r="D13" s="80"/>
      <c r="E13" s="80"/>
      <c r="F13" s="80"/>
    </row>
    <row r="14" spans="1:6" s="7" customFormat="1" ht="27.75" customHeight="1" hidden="1">
      <c r="A14" s="88">
        <v>771115</v>
      </c>
      <c r="B14" s="19" t="s">
        <v>149</v>
      </c>
      <c r="C14" s="80">
        <f>F14</f>
        <v>0</v>
      </c>
      <c r="D14" s="80"/>
      <c r="E14" s="80"/>
      <c r="F14" s="80"/>
    </row>
    <row r="15" spans="1:6" s="7" customFormat="1" ht="27" customHeight="1" hidden="1">
      <c r="A15" s="19">
        <v>771116</v>
      </c>
      <c r="B15" s="19" t="s">
        <v>145</v>
      </c>
      <c r="C15" s="20">
        <f>F15</f>
        <v>0</v>
      </c>
      <c r="D15" s="20"/>
      <c r="E15" s="20"/>
      <c r="F15" s="20"/>
    </row>
    <row r="16" spans="1:6" s="7" customFormat="1" ht="27" customHeight="1" hidden="1">
      <c r="A16" s="98">
        <v>781100</v>
      </c>
      <c r="B16" s="98" t="s">
        <v>154</v>
      </c>
      <c r="C16" s="86">
        <f>F16</f>
        <v>0</v>
      </c>
      <c r="D16" s="86"/>
      <c r="E16" s="86"/>
      <c r="F16" s="86">
        <f>F17</f>
        <v>0</v>
      </c>
    </row>
    <row r="17" spans="1:6" s="7" customFormat="1" ht="39" customHeight="1" hidden="1">
      <c r="A17" s="19">
        <v>781112</v>
      </c>
      <c r="B17" s="19" t="s">
        <v>155</v>
      </c>
      <c r="C17" s="20">
        <f>D17+E17+F17</f>
        <v>0</v>
      </c>
      <c r="D17" s="20"/>
      <c r="E17" s="20"/>
      <c r="F17" s="20"/>
    </row>
    <row r="18" spans="1:6" s="7" customFormat="1" ht="22.5" customHeight="1">
      <c r="A18" s="10">
        <v>791000</v>
      </c>
      <c r="B18" s="10" t="s">
        <v>39</v>
      </c>
      <c r="C18" s="11">
        <f aca="true" t="shared" si="0" ref="C18:C23">D18</f>
        <v>45547963.57</v>
      </c>
      <c r="D18" s="11">
        <f>D19</f>
        <v>45547963.57</v>
      </c>
      <c r="E18" s="11">
        <f>E19</f>
        <v>0</v>
      </c>
      <c r="F18" s="11">
        <f>F19</f>
        <v>0</v>
      </c>
    </row>
    <row r="19" spans="1:6" s="7" customFormat="1" ht="16.5" customHeight="1">
      <c r="A19" s="10">
        <v>791110</v>
      </c>
      <c r="B19" s="10" t="s">
        <v>39</v>
      </c>
      <c r="C19" s="11">
        <f>D19</f>
        <v>45547963.57</v>
      </c>
      <c r="D19" s="11">
        <f>D20+D21+D22+D23</f>
        <v>45547963.57</v>
      </c>
      <c r="E19" s="11">
        <f>E20+E21+E22+E23</f>
        <v>0</v>
      </c>
      <c r="F19" s="11">
        <v>0</v>
      </c>
    </row>
    <row r="20" spans="1:6" s="7" customFormat="1" ht="25.5" customHeight="1">
      <c r="A20" s="4">
        <v>791111</v>
      </c>
      <c r="B20" s="4" t="s">
        <v>159</v>
      </c>
      <c r="C20" s="5">
        <f t="shared" si="0"/>
        <v>334728</v>
      </c>
      <c r="D20" s="5">
        <v>334728</v>
      </c>
      <c r="E20" s="5">
        <v>0</v>
      </c>
      <c r="F20" s="5">
        <v>0</v>
      </c>
    </row>
    <row r="21" spans="1:6" s="7" customFormat="1" ht="32.25" customHeight="1">
      <c r="A21" s="4">
        <v>791111</v>
      </c>
      <c r="B21" s="4" t="s">
        <v>160</v>
      </c>
      <c r="C21" s="5">
        <f t="shared" si="0"/>
        <v>27473274.11</v>
      </c>
      <c r="D21" s="20">
        <v>27473274.11</v>
      </c>
      <c r="E21" s="5">
        <v>0</v>
      </c>
      <c r="F21" s="5">
        <v>0</v>
      </c>
    </row>
    <row r="22" spans="1:6" s="7" customFormat="1" ht="27.75" customHeight="1">
      <c r="A22" s="4">
        <v>791111</v>
      </c>
      <c r="B22" s="4" t="s">
        <v>161</v>
      </c>
      <c r="C22" s="5">
        <f t="shared" si="0"/>
        <v>16015015.32</v>
      </c>
      <c r="D22" s="20">
        <v>16015015.32</v>
      </c>
      <c r="E22" s="5">
        <v>0</v>
      </c>
      <c r="F22" s="5">
        <v>0</v>
      </c>
    </row>
    <row r="23" spans="1:6" s="7" customFormat="1" ht="30.75" customHeight="1" thickBot="1">
      <c r="A23" s="117">
        <v>791111</v>
      </c>
      <c r="B23" s="117" t="s">
        <v>162</v>
      </c>
      <c r="C23" s="51">
        <f t="shared" si="0"/>
        <v>1724946.14</v>
      </c>
      <c r="D23" s="51">
        <v>1724946.14</v>
      </c>
      <c r="E23" s="118">
        <v>0</v>
      </c>
      <c r="F23" s="118">
        <v>0</v>
      </c>
    </row>
    <row r="24" spans="1:6" s="7" customFormat="1" ht="24.75" customHeight="1" thickBot="1">
      <c r="A24" s="143" t="s">
        <v>105</v>
      </c>
      <c r="B24" s="144"/>
      <c r="C24" s="119">
        <f>C6+C11+C16+C18</f>
        <v>86451927.85</v>
      </c>
      <c r="D24" s="119">
        <f>D18</f>
        <v>45547963.57</v>
      </c>
      <c r="E24" s="120">
        <f>E6</f>
        <v>40903964.28</v>
      </c>
      <c r="F24" s="121">
        <f>F11+F16</f>
        <v>0</v>
      </c>
    </row>
    <row r="25" spans="1:6" s="7" customFormat="1" ht="24.75" customHeight="1">
      <c r="A25" s="70"/>
      <c r="B25" s="70"/>
      <c r="C25" s="71"/>
      <c r="D25" s="71"/>
      <c r="E25" s="71"/>
      <c r="F25" s="71"/>
    </row>
    <row r="26" spans="1:6" s="7" customFormat="1" ht="24.75" customHeight="1">
      <c r="A26" s="70"/>
      <c r="B26" s="70"/>
      <c r="C26" s="71"/>
      <c r="D26" s="71"/>
      <c r="E26" s="71"/>
      <c r="F26" s="71"/>
    </row>
    <row r="27" spans="1:6" s="7" customFormat="1" ht="16.5" customHeight="1" thickBot="1">
      <c r="A27" s="23"/>
      <c r="B27" s="23"/>
      <c r="C27" s="24"/>
      <c r="D27" s="24"/>
      <c r="E27" s="24"/>
      <c r="F27" s="24"/>
    </row>
    <row r="28" spans="1:6" s="7" customFormat="1" ht="16.5" customHeight="1" hidden="1" thickBot="1">
      <c r="A28" s="128"/>
      <c r="B28" s="128"/>
      <c r="C28" s="128"/>
      <c r="D28" s="128"/>
      <c r="E28" s="128"/>
      <c r="F28" s="26"/>
    </row>
    <row r="29" spans="1:6" s="7" customFormat="1" ht="30.75" customHeight="1">
      <c r="A29" s="145" t="s">
        <v>114</v>
      </c>
      <c r="B29" s="146"/>
      <c r="C29" s="137">
        <f>D24</f>
        <v>45547963.57</v>
      </c>
      <c r="D29" s="138"/>
      <c r="E29" s="139"/>
      <c r="F29" s="26"/>
    </row>
    <row r="30" spans="1:6" s="7" customFormat="1" ht="36" customHeight="1">
      <c r="A30" s="147" t="s">
        <v>111</v>
      </c>
      <c r="B30" s="148"/>
      <c r="C30" s="134">
        <f>E24</f>
        <v>40903964.28</v>
      </c>
      <c r="D30" s="135"/>
      <c r="E30" s="136"/>
      <c r="F30" s="26"/>
    </row>
    <row r="31" spans="1:6" s="7" customFormat="1" ht="22.5" customHeight="1">
      <c r="A31" s="147" t="s">
        <v>112</v>
      </c>
      <c r="B31" s="148"/>
      <c r="C31" s="134">
        <f>F24</f>
        <v>0</v>
      </c>
      <c r="D31" s="135"/>
      <c r="E31" s="136"/>
      <c r="F31" s="26"/>
    </row>
    <row r="32" spans="1:6" s="7" customFormat="1" ht="27.75" customHeight="1" thickBot="1">
      <c r="A32" s="154" t="s">
        <v>113</v>
      </c>
      <c r="B32" s="155"/>
      <c r="C32" s="140">
        <f>C29+C30+C31</f>
        <v>86451927.85</v>
      </c>
      <c r="D32" s="141"/>
      <c r="E32" s="142"/>
      <c r="F32" s="24"/>
    </row>
    <row r="33" spans="1:6" s="7" customFormat="1" ht="27.75" customHeight="1">
      <c r="A33" s="68"/>
      <c r="B33" s="1"/>
      <c r="C33" s="69"/>
      <c r="D33" s="69"/>
      <c r="E33" s="69"/>
      <c r="F33" s="24"/>
    </row>
    <row r="34" spans="1:6" s="7" customFormat="1" ht="87.75" customHeight="1" thickBot="1">
      <c r="A34" s="163" t="s">
        <v>127</v>
      </c>
      <c r="B34" s="164"/>
      <c r="C34" s="26"/>
      <c r="D34" s="26"/>
      <c r="E34" s="26"/>
      <c r="F34" s="26"/>
    </row>
    <row r="35" spans="1:6" s="7" customFormat="1" ht="16.5" customHeight="1" hidden="1" thickBot="1">
      <c r="A35" s="25"/>
      <c r="B35" s="25"/>
      <c r="C35" s="26"/>
      <c r="D35" s="26"/>
      <c r="E35" s="26"/>
      <c r="F35" s="26"/>
    </row>
    <row r="36" spans="1:6" s="7" customFormat="1" ht="16.5" customHeight="1" hidden="1" thickBot="1">
      <c r="A36" s="23"/>
      <c r="B36" s="23"/>
      <c r="C36" s="24"/>
      <c r="D36" s="24"/>
      <c r="E36" s="24"/>
      <c r="F36" s="24"/>
    </row>
    <row r="37" spans="1:6" s="7" customFormat="1" ht="29.25" customHeight="1" hidden="1" thickBot="1">
      <c r="A37" s="25"/>
      <c r="B37" s="25"/>
      <c r="C37" s="27"/>
      <c r="D37" s="27"/>
      <c r="E37" s="27"/>
      <c r="F37" s="27"/>
    </row>
    <row r="38" spans="1:6" s="7" customFormat="1" ht="16.5" customHeight="1" hidden="1" thickBot="1">
      <c r="A38" s="28"/>
      <c r="B38" s="28"/>
      <c r="C38" s="27"/>
      <c r="D38" s="27"/>
      <c r="E38" s="27"/>
      <c r="F38" s="27"/>
    </row>
    <row r="39" spans="1:6" s="7" customFormat="1" ht="16.5" customHeight="1" hidden="1" thickBot="1">
      <c r="A39" s="21"/>
      <c r="B39" s="21"/>
      <c r="C39" s="22"/>
      <c r="D39" s="22"/>
      <c r="E39" s="22"/>
      <c r="F39" s="22"/>
    </row>
    <row r="40" spans="1:6" s="7" customFormat="1" ht="16.5" customHeight="1" hidden="1" thickBot="1">
      <c r="A40" s="21"/>
      <c r="B40" s="21"/>
      <c r="C40" s="22"/>
      <c r="D40" s="22"/>
      <c r="E40" s="22"/>
      <c r="F40" s="22"/>
    </row>
    <row r="41" s="7" customFormat="1" ht="16.5" customHeight="1" hidden="1" thickBot="1">
      <c r="A41" s="15"/>
    </row>
    <row r="42" s="7" customFormat="1" ht="16.5" customHeight="1" hidden="1" thickBot="1">
      <c r="A42" s="15"/>
    </row>
    <row r="43" s="7" customFormat="1" ht="16.5" customHeight="1" hidden="1" thickBot="1">
      <c r="A43" s="15"/>
    </row>
    <row r="44" spans="1:6" s="7" customFormat="1" ht="16.5" customHeight="1" hidden="1" thickBot="1">
      <c r="A44" s="132"/>
      <c r="B44" s="132"/>
      <c r="C44" s="133"/>
      <c r="D44" s="133"/>
      <c r="E44" s="132"/>
      <c r="F44" s="29"/>
    </row>
    <row r="45" spans="1:6" s="7" customFormat="1" ht="69.75" customHeight="1" thickBot="1">
      <c r="A45" s="39" t="s">
        <v>37</v>
      </c>
      <c r="B45" s="2" t="s">
        <v>38</v>
      </c>
      <c r="C45" s="30" t="s">
        <v>42</v>
      </c>
      <c r="D45" s="2" t="s">
        <v>120</v>
      </c>
      <c r="E45" s="2" t="s">
        <v>121</v>
      </c>
      <c r="F45" s="2" t="s">
        <v>104</v>
      </c>
    </row>
    <row r="46" spans="1:6" s="7" customFormat="1" ht="16.5" customHeight="1" thickBot="1">
      <c r="A46" s="2">
        <v>1</v>
      </c>
      <c r="B46" s="52">
        <v>2</v>
      </c>
      <c r="C46" s="39">
        <v>3</v>
      </c>
      <c r="D46" s="2">
        <v>4</v>
      </c>
      <c r="E46" s="53">
        <v>5</v>
      </c>
      <c r="F46" s="40">
        <v>6</v>
      </c>
    </row>
    <row r="47" spans="1:6" s="7" customFormat="1" ht="16.5" customHeight="1">
      <c r="A47" s="59"/>
      <c r="B47" s="63"/>
      <c r="C47" s="60"/>
      <c r="D47" s="61"/>
      <c r="E47" s="62"/>
      <c r="F47" s="61"/>
    </row>
    <row r="48" spans="1:6" s="7" customFormat="1" ht="16.5" customHeight="1">
      <c r="A48" s="54">
        <v>410000</v>
      </c>
      <c r="B48" s="16" t="s">
        <v>43</v>
      </c>
      <c r="C48" s="31">
        <f>D48+E48+F48</f>
        <v>49912045.870000005</v>
      </c>
      <c r="D48" s="11">
        <f>D49+D61+D68+D71+D82+D86</f>
        <v>26104820.94</v>
      </c>
      <c r="E48" s="31">
        <f>E49+E61+E68+E71+E82+E85</f>
        <v>23807224.93</v>
      </c>
      <c r="F48" s="11">
        <f>F49+F61+F68+F71+F82+F86</f>
        <v>0</v>
      </c>
    </row>
    <row r="49" spans="1:6" s="7" customFormat="1" ht="33.75" customHeight="1">
      <c r="A49" s="54">
        <v>411000</v>
      </c>
      <c r="B49" s="16" t="s">
        <v>44</v>
      </c>
      <c r="C49" s="31">
        <f>D49+E49+F49</f>
        <v>41617980.519999996</v>
      </c>
      <c r="D49" s="11">
        <f>SUM(D50)</f>
        <v>21712457.21</v>
      </c>
      <c r="E49" s="31">
        <f>E50</f>
        <v>19905523.31</v>
      </c>
      <c r="F49" s="11">
        <f>F50</f>
        <v>0</v>
      </c>
    </row>
    <row r="50" spans="1:6" s="7" customFormat="1" ht="27" customHeight="1">
      <c r="A50" s="54">
        <v>411100</v>
      </c>
      <c r="B50" s="16" t="s">
        <v>44</v>
      </c>
      <c r="C50" s="31">
        <f>C51+C60</f>
        <v>33251237.21</v>
      </c>
      <c r="D50" s="11">
        <f>D51+D53+D54+D55+D56+D57+D58+D59+D60</f>
        <v>21712457.21</v>
      </c>
      <c r="E50" s="31">
        <f>E51+E53+E54+E55+E56+E57+E58+E59+E60</f>
        <v>19905523.31</v>
      </c>
      <c r="F50" s="11">
        <f>F51</f>
        <v>0</v>
      </c>
    </row>
    <row r="51" spans="1:6" s="7" customFormat="1" ht="15.75" customHeight="1">
      <c r="A51" s="55">
        <v>411111</v>
      </c>
      <c r="B51" s="17" t="s">
        <v>193</v>
      </c>
      <c r="C51" s="32">
        <f>D51+E51</f>
        <v>33251237.21</v>
      </c>
      <c r="D51" s="5">
        <v>16871799.41</v>
      </c>
      <c r="E51" s="32">
        <v>16379437.8</v>
      </c>
      <c r="F51" s="5">
        <v>0</v>
      </c>
    </row>
    <row r="52" spans="1:6" s="7" customFormat="1" ht="15.75" customHeight="1" hidden="1">
      <c r="A52" s="55">
        <v>411151</v>
      </c>
      <c r="B52" s="44" t="s">
        <v>150</v>
      </c>
      <c r="C52" s="32">
        <f>E52</f>
        <v>0</v>
      </c>
      <c r="D52" s="5"/>
      <c r="E52" s="32">
        <v>0</v>
      </c>
      <c r="F52" s="5">
        <v>0</v>
      </c>
    </row>
    <row r="53" spans="1:6" s="7" customFormat="1" ht="24.75" customHeight="1">
      <c r="A53" s="55">
        <v>411112</v>
      </c>
      <c r="B53" s="44" t="s">
        <v>194</v>
      </c>
      <c r="C53" s="32">
        <f aca="true" t="shared" si="1" ref="C53:C59">D53+E53</f>
        <v>159067.07</v>
      </c>
      <c r="D53" s="5">
        <v>76282.2</v>
      </c>
      <c r="E53" s="32">
        <v>82784.87</v>
      </c>
      <c r="F53" s="5">
        <v>0</v>
      </c>
    </row>
    <row r="54" spans="1:6" s="7" customFormat="1" ht="24.75" customHeight="1">
      <c r="A54" s="55">
        <v>411113</v>
      </c>
      <c r="B54" s="44" t="s">
        <v>195</v>
      </c>
      <c r="C54" s="32">
        <f t="shared" si="1"/>
        <v>1375.71</v>
      </c>
      <c r="D54" s="5">
        <v>1375.71</v>
      </c>
      <c r="E54" s="32">
        <v>0</v>
      </c>
      <c r="F54" s="5">
        <v>0</v>
      </c>
    </row>
    <row r="55" spans="1:6" s="7" customFormat="1" ht="19.5" customHeight="1">
      <c r="A55" s="55">
        <v>411114</v>
      </c>
      <c r="B55" s="44" t="s">
        <v>196</v>
      </c>
      <c r="C55" s="32">
        <f t="shared" si="1"/>
        <v>5858.120000000001</v>
      </c>
      <c r="D55" s="5">
        <v>2279.01</v>
      </c>
      <c r="E55" s="32">
        <v>3579.11</v>
      </c>
      <c r="F55" s="5">
        <v>0</v>
      </c>
    </row>
    <row r="56" spans="1:6" s="7" customFormat="1" ht="27" customHeight="1">
      <c r="A56" s="55">
        <v>411115</v>
      </c>
      <c r="B56" s="44" t="s">
        <v>197</v>
      </c>
      <c r="C56" s="32">
        <f t="shared" si="1"/>
        <v>1024064.48</v>
      </c>
      <c r="D56" s="5">
        <v>615391.61</v>
      </c>
      <c r="E56" s="32">
        <v>408672.87</v>
      </c>
      <c r="F56" s="5">
        <v>0</v>
      </c>
    </row>
    <row r="57" spans="1:6" s="7" customFormat="1" ht="36" customHeight="1">
      <c r="A57" s="55">
        <v>411117</v>
      </c>
      <c r="B57" s="44" t="s">
        <v>198</v>
      </c>
      <c r="C57" s="32">
        <f t="shared" si="1"/>
        <v>1098723.54</v>
      </c>
      <c r="D57" s="5">
        <v>721259.11</v>
      </c>
      <c r="E57" s="32">
        <v>377464.43</v>
      </c>
      <c r="F57" s="5">
        <v>0</v>
      </c>
    </row>
    <row r="58" spans="1:6" s="7" customFormat="1" ht="64.5" customHeight="1">
      <c r="A58" s="55">
        <v>411118</v>
      </c>
      <c r="B58" s="44" t="s">
        <v>199</v>
      </c>
      <c r="C58" s="32">
        <f t="shared" si="1"/>
        <v>5805439.109999999</v>
      </c>
      <c r="D58" s="5">
        <v>3296914.61</v>
      </c>
      <c r="E58" s="32">
        <v>2508524.5</v>
      </c>
      <c r="F58" s="5">
        <v>0</v>
      </c>
    </row>
    <row r="59" spans="1:6" s="7" customFormat="1" ht="19.5" customHeight="1">
      <c r="A59" s="55">
        <v>411119</v>
      </c>
      <c r="B59" s="44" t="s">
        <v>200</v>
      </c>
      <c r="C59" s="32">
        <f t="shared" si="1"/>
        <v>272215.28</v>
      </c>
      <c r="D59" s="5">
        <v>127155.55</v>
      </c>
      <c r="E59" s="32">
        <v>145059.73</v>
      </c>
      <c r="F59" s="5">
        <v>0</v>
      </c>
    </row>
    <row r="60" spans="1:6" s="7" customFormat="1" ht="25.5" customHeight="1">
      <c r="A60" s="55">
        <v>411151</v>
      </c>
      <c r="B60" s="44" t="s">
        <v>170</v>
      </c>
      <c r="C60" s="32">
        <f>D60+E60+F60</f>
        <v>0</v>
      </c>
      <c r="D60" s="5">
        <v>0</v>
      </c>
      <c r="E60" s="32">
        <v>0</v>
      </c>
      <c r="F60" s="5">
        <v>0</v>
      </c>
    </row>
    <row r="61" spans="1:6" s="7" customFormat="1" ht="25.5">
      <c r="A61" s="54">
        <v>412000</v>
      </c>
      <c r="B61" s="16" t="s">
        <v>0</v>
      </c>
      <c r="C61" s="31">
        <f aca="true" t="shared" si="2" ref="C61:C74">D61+E61+F61</f>
        <v>6721386.81</v>
      </c>
      <c r="D61" s="11">
        <f>SUM(D62+D64+D66)</f>
        <v>3506561.82</v>
      </c>
      <c r="E61" s="31">
        <f>E62+E64+E66</f>
        <v>3214824.9899999998</v>
      </c>
      <c r="F61" s="11">
        <f>F62+F64+F66</f>
        <v>0</v>
      </c>
    </row>
    <row r="62" spans="1:6" s="7" customFormat="1" ht="25.5">
      <c r="A62" s="54">
        <v>412100</v>
      </c>
      <c r="B62" s="16" t="s">
        <v>1</v>
      </c>
      <c r="C62" s="31">
        <f t="shared" si="2"/>
        <v>4578034.35</v>
      </c>
      <c r="D62" s="11">
        <f>SUM(D63)</f>
        <v>2388370.3</v>
      </c>
      <c r="E62" s="31">
        <f>E63</f>
        <v>2189664.05</v>
      </c>
      <c r="F62" s="11">
        <f>F63</f>
        <v>0</v>
      </c>
    </row>
    <row r="63" spans="1:6" s="7" customFormat="1" ht="25.5">
      <c r="A63" s="55">
        <v>412111</v>
      </c>
      <c r="B63" s="17" t="s">
        <v>1</v>
      </c>
      <c r="C63" s="32">
        <f t="shared" si="2"/>
        <v>4578034.35</v>
      </c>
      <c r="D63" s="5">
        <v>2388370.3</v>
      </c>
      <c r="E63" s="32">
        <v>2189664.05</v>
      </c>
      <c r="F63" s="5">
        <v>0</v>
      </c>
    </row>
    <row r="64" spans="1:6" s="7" customFormat="1" ht="16.5" customHeight="1">
      <c r="A64" s="54">
        <v>412200</v>
      </c>
      <c r="B64" s="16" t="s">
        <v>2</v>
      </c>
      <c r="C64" s="31">
        <f t="shared" si="2"/>
        <v>2143352.46</v>
      </c>
      <c r="D64" s="11">
        <f>SUM(D65)</f>
        <v>1118191.52</v>
      </c>
      <c r="E64" s="31">
        <f>E65</f>
        <v>1025160.94</v>
      </c>
      <c r="F64" s="11">
        <f>F65</f>
        <v>0</v>
      </c>
    </row>
    <row r="65" spans="1:6" s="8" customFormat="1" ht="16.5" customHeight="1">
      <c r="A65" s="55">
        <v>412211</v>
      </c>
      <c r="B65" s="17" t="s">
        <v>2</v>
      </c>
      <c r="C65" s="32">
        <f t="shared" si="2"/>
        <v>2143352.46</v>
      </c>
      <c r="D65" s="5">
        <v>1118191.52</v>
      </c>
      <c r="E65" s="32">
        <v>1025160.94</v>
      </c>
      <c r="F65" s="5">
        <v>0</v>
      </c>
    </row>
    <row r="66" spans="1:6" s="8" customFormat="1" ht="16.5" customHeight="1">
      <c r="A66" s="54">
        <v>412300</v>
      </c>
      <c r="B66" s="16" t="s">
        <v>3</v>
      </c>
      <c r="C66" s="31">
        <f t="shared" si="2"/>
        <v>0</v>
      </c>
      <c r="D66" s="11">
        <f>SUM(D67)</f>
        <v>0</v>
      </c>
      <c r="E66" s="31">
        <f>E67</f>
        <v>0</v>
      </c>
      <c r="F66" s="11">
        <f>F67</f>
        <v>0</v>
      </c>
    </row>
    <row r="67" spans="1:6" s="8" customFormat="1" ht="16.5" customHeight="1">
      <c r="A67" s="55">
        <v>412311</v>
      </c>
      <c r="B67" s="17" t="s">
        <v>3</v>
      </c>
      <c r="C67" s="32">
        <f t="shared" si="2"/>
        <v>0</v>
      </c>
      <c r="D67" s="5">
        <v>0</v>
      </c>
      <c r="E67" s="32">
        <v>0</v>
      </c>
      <c r="F67" s="5">
        <v>0</v>
      </c>
    </row>
    <row r="68" spans="1:6" s="8" customFormat="1" ht="16.5" customHeight="1">
      <c r="A68" s="83">
        <v>413000</v>
      </c>
      <c r="B68" s="84" t="s">
        <v>4</v>
      </c>
      <c r="C68" s="86">
        <f>D68+E68+F68</f>
        <v>27000</v>
      </c>
      <c r="D68" s="110">
        <f aca="true" t="shared" si="3" ref="D68:F69">D69</f>
        <v>27000</v>
      </c>
      <c r="E68" s="85">
        <f t="shared" si="3"/>
        <v>0</v>
      </c>
      <c r="F68" s="85">
        <f t="shared" si="3"/>
        <v>0</v>
      </c>
    </row>
    <row r="69" spans="1:6" s="8" customFormat="1" ht="16.5" customHeight="1">
      <c r="A69" s="83">
        <v>413100</v>
      </c>
      <c r="B69" s="84" t="s">
        <v>4</v>
      </c>
      <c r="C69" s="86">
        <f>D69+E69+F69</f>
        <v>27000</v>
      </c>
      <c r="D69" s="110">
        <f t="shared" si="3"/>
        <v>27000</v>
      </c>
      <c r="E69" s="85">
        <f t="shared" si="3"/>
        <v>0</v>
      </c>
      <c r="F69" s="85">
        <f t="shared" si="3"/>
        <v>0</v>
      </c>
    </row>
    <row r="70" spans="1:6" s="8" customFormat="1" ht="16.5" customHeight="1">
      <c r="A70" s="55">
        <v>413142</v>
      </c>
      <c r="B70" s="17" t="s">
        <v>52</v>
      </c>
      <c r="C70" s="5">
        <f>D70+E70+F70</f>
        <v>27000</v>
      </c>
      <c r="D70" s="109">
        <v>27000</v>
      </c>
      <c r="E70" s="32">
        <v>0</v>
      </c>
      <c r="F70" s="32">
        <v>0</v>
      </c>
    </row>
    <row r="71" spans="1:6" s="8" customFormat="1" ht="20.25" customHeight="1">
      <c r="A71" s="54">
        <v>414000</v>
      </c>
      <c r="B71" s="10" t="s">
        <v>5</v>
      </c>
      <c r="C71" s="11">
        <f t="shared" si="2"/>
        <v>760977.69</v>
      </c>
      <c r="D71" s="58">
        <f>D72+D76+D80</f>
        <v>533199.73</v>
      </c>
      <c r="E71" s="11">
        <f>E72+E76+E80</f>
        <v>227777.96</v>
      </c>
      <c r="F71" s="12">
        <f>F72</f>
        <v>0</v>
      </c>
    </row>
    <row r="72" spans="1:6" s="8" customFormat="1" ht="42" customHeight="1">
      <c r="A72" s="54">
        <v>414100</v>
      </c>
      <c r="B72" s="10" t="s">
        <v>53</v>
      </c>
      <c r="C72" s="31">
        <f t="shared" si="2"/>
        <v>0</v>
      </c>
      <c r="D72" s="11">
        <f>SUM(D73:D75)</f>
        <v>0</v>
      </c>
      <c r="E72" s="11">
        <f>E73+E74+E75</f>
        <v>0</v>
      </c>
      <c r="F72" s="12">
        <f>F73+F74</f>
        <v>0</v>
      </c>
    </row>
    <row r="73" spans="1:6" s="8" customFormat="1" ht="16.5" customHeight="1">
      <c r="A73" s="55">
        <v>414111</v>
      </c>
      <c r="B73" s="4" t="s">
        <v>54</v>
      </c>
      <c r="C73" s="32">
        <f t="shared" si="2"/>
        <v>0</v>
      </c>
      <c r="D73" s="5">
        <v>0</v>
      </c>
      <c r="E73" s="5">
        <v>0</v>
      </c>
      <c r="F73" s="6">
        <v>0</v>
      </c>
    </row>
    <row r="74" spans="1:6" s="8" customFormat="1" ht="16.5" customHeight="1">
      <c r="A74" s="55">
        <v>414121</v>
      </c>
      <c r="B74" s="4" t="s">
        <v>55</v>
      </c>
      <c r="C74" s="32">
        <f t="shared" si="2"/>
        <v>0</v>
      </c>
      <c r="D74" s="5">
        <v>0</v>
      </c>
      <c r="E74" s="5">
        <v>0</v>
      </c>
      <c r="F74" s="6">
        <v>0</v>
      </c>
    </row>
    <row r="75" spans="1:6" s="8" customFormat="1" ht="16.5" customHeight="1">
      <c r="A75" s="55">
        <v>414131</v>
      </c>
      <c r="B75" s="4" t="s">
        <v>56</v>
      </c>
      <c r="C75" s="32">
        <f aca="true" t="shared" si="4" ref="C75:C81">D75+E75+F75</f>
        <v>0</v>
      </c>
      <c r="D75" s="5">
        <v>0</v>
      </c>
      <c r="E75" s="5">
        <v>0</v>
      </c>
      <c r="F75" s="6">
        <v>0</v>
      </c>
    </row>
    <row r="76" spans="1:6" s="8" customFormat="1" ht="16.5" customHeight="1">
      <c r="A76" s="54">
        <v>414300</v>
      </c>
      <c r="B76" s="10" t="s">
        <v>6</v>
      </c>
      <c r="C76" s="11">
        <f t="shared" si="4"/>
        <v>333199.75</v>
      </c>
      <c r="D76" s="58">
        <f>SUM(D77:D79)</f>
        <v>333199.75</v>
      </c>
      <c r="E76" s="11">
        <f>E77+E78+E79</f>
        <v>0</v>
      </c>
      <c r="F76" s="12">
        <f>F77+F78+F79</f>
        <v>0</v>
      </c>
    </row>
    <row r="77" spans="1:6" s="8" customFormat="1" ht="28.5" customHeight="1">
      <c r="A77" s="55">
        <v>414311</v>
      </c>
      <c r="B77" s="4" t="s">
        <v>57</v>
      </c>
      <c r="C77" s="32">
        <f t="shared" si="4"/>
        <v>333199.75</v>
      </c>
      <c r="D77" s="5">
        <v>333199.75</v>
      </c>
      <c r="E77" s="5">
        <v>0</v>
      </c>
      <c r="F77" s="6">
        <v>0</v>
      </c>
    </row>
    <row r="78" spans="1:6" s="8" customFormat="1" ht="25.5" customHeight="1">
      <c r="A78" s="55">
        <v>414312</v>
      </c>
      <c r="B78" s="4" t="s">
        <v>58</v>
      </c>
      <c r="C78" s="32">
        <f t="shared" si="4"/>
        <v>0</v>
      </c>
      <c r="D78" s="5">
        <v>0</v>
      </c>
      <c r="E78" s="5">
        <v>0</v>
      </c>
      <c r="F78" s="6">
        <v>0</v>
      </c>
    </row>
    <row r="79" spans="1:6" s="8" customFormat="1" ht="24.75" customHeight="1">
      <c r="A79" s="55">
        <v>414314</v>
      </c>
      <c r="B79" s="4" t="s">
        <v>106</v>
      </c>
      <c r="C79" s="32">
        <f t="shared" si="4"/>
        <v>0</v>
      </c>
      <c r="D79" s="5">
        <v>0</v>
      </c>
      <c r="E79" s="5">
        <v>0</v>
      </c>
      <c r="F79" s="6">
        <v>0</v>
      </c>
    </row>
    <row r="80" spans="1:6" s="8" customFormat="1" ht="26.25" customHeight="1">
      <c r="A80" s="54">
        <v>414400</v>
      </c>
      <c r="B80" s="10" t="s">
        <v>7</v>
      </c>
      <c r="C80" s="11">
        <f t="shared" si="4"/>
        <v>427777.94</v>
      </c>
      <c r="D80" s="58">
        <f>D81</f>
        <v>199999.98</v>
      </c>
      <c r="E80" s="11">
        <f>E81</f>
        <v>227777.96</v>
      </c>
      <c r="F80" s="12">
        <f>F81</f>
        <v>0</v>
      </c>
    </row>
    <row r="81" spans="1:6" s="8" customFormat="1" ht="24" customHeight="1">
      <c r="A81" s="55">
        <v>414419</v>
      </c>
      <c r="B81" s="4" t="s">
        <v>172</v>
      </c>
      <c r="C81" s="32">
        <f t="shared" si="4"/>
        <v>427777.94</v>
      </c>
      <c r="D81" s="5">
        <v>199999.98</v>
      </c>
      <c r="E81" s="5">
        <v>227777.96</v>
      </c>
      <c r="F81" s="6">
        <v>0</v>
      </c>
    </row>
    <row r="82" spans="1:6" s="8" customFormat="1" ht="16.5" customHeight="1">
      <c r="A82" s="54">
        <v>415000</v>
      </c>
      <c r="B82" s="16" t="s">
        <v>45</v>
      </c>
      <c r="C82" s="31">
        <f aca="true" t="shared" si="5" ref="C82:C87">D82+E82+F82</f>
        <v>730021.85</v>
      </c>
      <c r="D82" s="11">
        <f>SUM(D83)</f>
        <v>325602.18</v>
      </c>
      <c r="E82" s="31">
        <f>E83</f>
        <v>404419.67</v>
      </c>
      <c r="F82" s="11">
        <f>F83</f>
        <v>0</v>
      </c>
    </row>
    <row r="83" spans="1:6" s="14" customFormat="1" ht="16.5" customHeight="1">
      <c r="A83" s="54">
        <v>415100</v>
      </c>
      <c r="B83" s="16" t="s">
        <v>45</v>
      </c>
      <c r="C83" s="31">
        <f t="shared" si="5"/>
        <v>730021.85</v>
      </c>
      <c r="D83" s="11">
        <f>SUM(D84)</f>
        <v>325602.18</v>
      </c>
      <c r="E83" s="31">
        <f>E84</f>
        <v>404419.67</v>
      </c>
      <c r="F83" s="11">
        <f>F84</f>
        <v>0</v>
      </c>
    </row>
    <row r="84" spans="1:6" s="8" customFormat="1" ht="26.25" customHeight="1">
      <c r="A84" s="55">
        <v>415112</v>
      </c>
      <c r="B84" s="17" t="s">
        <v>59</v>
      </c>
      <c r="C84" s="32">
        <f t="shared" si="5"/>
        <v>730021.85</v>
      </c>
      <c r="D84" s="5">
        <v>325602.18</v>
      </c>
      <c r="E84" s="32">
        <v>404419.67</v>
      </c>
      <c r="F84" s="5">
        <v>0</v>
      </c>
    </row>
    <row r="85" spans="1:6" s="8" customFormat="1" ht="26.25" customHeight="1">
      <c r="A85" s="54">
        <v>416000</v>
      </c>
      <c r="B85" s="16" t="s">
        <v>46</v>
      </c>
      <c r="C85" s="31">
        <f t="shared" si="5"/>
        <v>54679</v>
      </c>
      <c r="D85" s="11">
        <f>SUM(D86)</f>
        <v>0</v>
      </c>
      <c r="E85" s="31">
        <f>E86</f>
        <v>54679</v>
      </c>
      <c r="F85" s="11">
        <f>F86</f>
        <v>0</v>
      </c>
    </row>
    <row r="86" spans="1:6" s="14" customFormat="1" ht="27" customHeight="1">
      <c r="A86" s="54">
        <v>416100</v>
      </c>
      <c r="B86" s="16" t="s">
        <v>46</v>
      </c>
      <c r="C86" s="31">
        <f>D86+E86+F86</f>
        <v>54679</v>
      </c>
      <c r="D86" s="11">
        <f>D87+D88</f>
        <v>0</v>
      </c>
      <c r="E86" s="31">
        <f>E87+E88</f>
        <v>54679</v>
      </c>
      <c r="F86" s="11">
        <f>F87+F88</f>
        <v>0</v>
      </c>
    </row>
    <row r="87" spans="1:6" s="14" customFormat="1" ht="16.5" customHeight="1">
      <c r="A87" s="56">
        <v>416111</v>
      </c>
      <c r="B87" s="19" t="s">
        <v>107</v>
      </c>
      <c r="C87" s="20">
        <f t="shared" si="5"/>
        <v>54679</v>
      </c>
      <c r="D87" s="20">
        <v>0</v>
      </c>
      <c r="E87" s="20">
        <v>54679</v>
      </c>
      <c r="F87" s="20">
        <v>0</v>
      </c>
    </row>
    <row r="88" spans="1:6" s="14" customFormat="1" ht="16.5" customHeight="1">
      <c r="A88" s="56">
        <v>416112</v>
      </c>
      <c r="B88" s="44" t="s">
        <v>128</v>
      </c>
      <c r="C88" s="45">
        <f>D88+E88+F88</f>
        <v>0</v>
      </c>
      <c r="D88" s="20">
        <v>0</v>
      </c>
      <c r="E88" s="45">
        <v>0</v>
      </c>
      <c r="F88" s="20">
        <v>0</v>
      </c>
    </row>
    <row r="89" spans="1:6" s="14" customFormat="1" ht="16.5" customHeight="1">
      <c r="A89" s="54">
        <v>420000</v>
      </c>
      <c r="B89" s="16" t="s">
        <v>47</v>
      </c>
      <c r="C89" s="31">
        <f aca="true" t="shared" si="6" ref="C89:C130">D89+E89+F89</f>
        <v>24590642.33</v>
      </c>
      <c r="D89" s="11">
        <f>D90+D113+D121+D149+D164</f>
        <v>17905906.79</v>
      </c>
      <c r="E89" s="31">
        <f>E90+E113+E121+E146+E149+E164</f>
        <v>6684735.539999999</v>
      </c>
      <c r="F89" s="11">
        <f>F90+F113+F121+F149+F164</f>
        <v>0</v>
      </c>
    </row>
    <row r="90" spans="1:6" s="8" customFormat="1" ht="16.5" customHeight="1">
      <c r="A90" s="54">
        <v>421000</v>
      </c>
      <c r="B90" s="16" t="s">
        <v>8</v>
      </c>
      <c r="C90" s="31">
        <f t="shared" si="6"/>
        <v>3704062.8999999994</v>
      </c>
      <c r="D90" s="11">
        <f>D91+D94+D98+D104+D109</f>
        <v>1086970.94</v>
      </c>
      <c r="E90" s="31">
        <f>E91+E94+E98+E104+E109</f>
        <v>2617091.9599999995</v>
      </c>
      <c r="F90" s="11">
        <f>F91+F94+F98+F104+F109</f>
        <v>0</v>
      </c>
    </row>
    <row r="91" spans="1:6" s="14" customFormat="1" ht="27" customHeight="1">
      <c r="A91" s="54">
        <v>421100</v>
      </c>
      <c r="B91" s="16" t="s">
        <v>9</v>
      </c>
      <c r="C91" s="31">
        <f t="shared" si="6"/>
        <v>755375.49</v>
      </c>
      <c r="D91" s="11">
        <f>SUM(D92:D93)</f>
        <v>646500.7</v>
      </c>
      <c r="E91" s="31">
        <f>E93</f>
        <v>108874.79</v>
      </c>
      <c r="F91" s="11">
        <f>F93</f>
        <v>0</v>
      </c>
    </row>
    <row r="92" spans="1:6" s="14" customFormat="1" ht="22.5" customHeight="1">
      <c r="A92" s="72">
        <v>421111</v>
      </c>
      <c r="B92" s="79" t="s">
        <v>169</v>
      </c>
      <c r="C92" s="73"/>
      <c r="D92" s="80"/>
      <c r="E92" s="73"/>
      <c r="F92" s="80"/>
    </row>
    <row r="93" spans="1:6" s="8" customFormat="1" ht="16.5" customHeight="1">
      <c r="A93" s="55">
        <v>421121</v>
      </c>
      <c r="B93" s="17" t="s">
        <v>60</v>
      </c>
      <c r="C93" s="32">
        <f t="shared" si="6"/>
        <v>755375.49</v>
      </c>
      <c r="D93" s="5">
        <v>646500.7</v>
      </c>
      <c r="E93" s="32">
        <v>108874.79</v>
      </c>
      <c r="F93" s="5">
        <v>0</v>
      </c>
    </row>
    <row r="94" spans="1:6" s="8" customFormat="1" ht="16.5" customHeight="1">
      <c r="A94" s="54">
        <v>421200</v>
      </c>
      <c r="B94" s="16" t="s">
        <v>10</v>
      </c>
      <c r="C94" s="31">
        <f t="shared" si="6"/>
        <v>545389.53</v>
      </c>
      <c r="D94" s="11">
        <f>SUM(D95:D97)</f>
        <v>205015.94</v>
      </c>
      <c r="E94" s="31">
        <f>E95+E96+E97</f>
        <v>340373.59</v>
      </c>
      <c r="F94" s="11">
        <f>F95+F96+F97</f>
        <v>0</v>
      </c>
    </row>
    <row r="95" spans="1:6" s="14" customFormat="1" ht="16.5" customHeight="1">
      <c r="A95" s="55">
        <v>421211</v>
      </c>
      <c r="B95" s="17" t="s">
        <v>61</v>
      </c>
      <c r="C95" s="32">
        <f t="shared" si="6"/>
        <v>373822.53</v>
      </c>
      <c r="D95" s="5">
        <v>33448.94</v>
      </c>
      <c r="E95" s="32">
        <v>340373.59</v>
      </c>
      <c r="F95" s="5">
        <v>0</v>
      </c>
    </row>
    <row r="96" spans="1:6" s="14" customFormat="1" ht="16.5" customHeight="1">
      <c r="A96" s="55">
        <v>421222</v>
      </c>
      <c r="B96" s="4" t="s">
        <v>62</v>
      </c>
      <c r="C96" s="32">
        <f t="shared" si="6"/>
        <v>0</v>
      </c>
      <c r="D96" s="5">
        <v>0</v>
      </c>
      <c r="E96" s="32">
        <v>0</v>
      </c>
      <c r="F96" s="5">
        <v>0</v>
      </c>
    </row>
    <row r="97" spans="1:6" s="14" customFormat="1" ht="16.5" customHeight="1">
      <c r="A97" s="55">
        <v>421223</v>
      </c>
      <c r="B97" s="17" t="s">
        <v>63</v>
      </c>
      <c r="C97" s="32">
        <f t="shared" si="6"/>
        <v>171567</v>
      </c>
      <c r="D97" s="5">
        <v>171567</v>
      </c>
      <c r="E97" s="32">
        <v>0</v>
      </c>
      <c r="F97" s="5">
        <v>0</v>
      </c>
    </row>
    <row r="98" spans="1:6" s="8" customFormat="1" ht="16.5" customHeight="1">
      <c r="A98" s="54">
        <v>421300</v>
      </c>
      <c r="B98" s="16" t="s">
        <v>11</v>
      </c>
      <c r="C98" s="31">
        <f t="shared" si="6"/>
        <v>1505845.68</v>
      </c>
      <c r="D98" s="11">
        <f>SUM(D99:D102)</f>
        <v>84552.53</v>
      </c>
      <c r="E98" s="31">
        <f>E99+E100+E101+E102+E103</f>
        <v>1421293.15</v>
      </c>
      <c r="F98" s="11">
        <f>F99+F100+F101+F102</f>
        <v>0</v>
      </c>
    </row>
    <row r="99" spans="1:6" s="8" customFormat="1" ht="19.5" customHeight="1">
      <c r="A99" s="55">
        <v>421311</v>
      </c>
      <c r="B99" s="17" t="s">
        <v>64</v>
      </c>
      <c r="C99" s="32">
        <f t="shared" si="6"/>
        <v>84552.53</v>
      </c>
      <c r="D99" s="5">
        <v>84552.53</v>
      </c>
      <c r="E99" s="32">
        <v>0</v>
      </c>
      <c r="F99" s="5">
        <v>0</v>
      </c>
    </row>
    <row r="100" spans="1:6" s="14" customFormat="1" ht="16.5" customHeight="1" hidden="1">
      <c r="A100" s="55">
        <v>421321</v>
      </c>
      <c r="B100" s="17" t="s">
        <v>65</v>
      </c>
      <c r="C100" s="32">
        <f t="shared" si="6"/>
        <v>0</v>
      </c>
      <c r="D100" s="5"/>
      <c r="E100" s="32">
        <v>0</v>
      </c>
      <c r="F100" s="5">
        <v>0</v>
      </c>
    </row>
    <row r="101" spans="1:6" s="14" customFormat="1" ht="16.5" customHeight="1">
      <c r="A101" s="55">
        <v>421324</v>
      </c>
      <c r="B101" s="17" t="s">
        <v>66</v>
      </c>
      <c r="C101" s="32">
        <f t="shared" si="6"/>
        <v>101422.2</v>
      </c>
      <c r="D101" s="5"/>
      <c r="E101" s="32">
        <v>101422.2</v>
      </c>
      <c r="F101" s="5">
        <v>0</v>
      </c>
    </row>
    <row r="102" spans="1:6" s="14" customFormat="1" ht="24" customHeight="1" hidden="1">
      <c r="A102" s="55">
        <v>421391</v>
      </c>
      <c r="B102" s="17" t="s">
        <v>137</v>
      </c>
      <c r="C102" s="32">
        <f>D102+E102+F102</f>
        <v>0</v>
      </c>
      <c r="D102" s="5"/>
      <c r="E102" s="32"/>
      <c r="F102" s="5"/>
    </row>
    <row r="103" spans="1:6" s="14" customFormat="1" ht="24" customHeight="1">
      <c r="A103" s="55">
        <v>421325</v>
      </c>
      <c r="B103" s="17" t="s">
        <v>175</v>
      </c>
      <c r="C103" s="32">
        <f>D103+E103+F103</f>
        <v>1319870.95</v>
      </c>
      <c r="D103" s="5">
        <v>0</v>
      </c>
      <c r="E103" s="32">
        <v>1319870.95</v>
      </c>
      <c r="F103" s="5">
        <v>0</v>
      </c>
    </row>
    <row r="104" spans="1:6" s="14" customFormat="1" ht="16.5" customHeight="1">
      <c r="A104" s="54">
        <v>421400</v>
      </c>
      <c r="B104" s="16" t="s">
        <v>12</v>
      </c>
      <c r="C104" s="31">
        <f t="shared" si="6"/>
        <v>737298.38</v>
      </c>
      <c r="D104" s="11">
        <f>SUM(D105:D108)</f>
        <v>150901.77000000002</v>
      </c>
      <c r="E104" s="31">
        <f>E105+E106+E107+E108</f>
        <v>586396.61</v>
      </c>
      <c r="F104" s="11">
        <f>F105+F106+F108</f>
        <v>0</v>
      </c>
    </row>
    <row r="105" spans="1:6" s="8" customFormat="1" ht="16.5" customHeight="1">
      <c r="A105" s="55">
        <v>421411</v>
      </c>
      <c r="B105" s="17" t="s">
        <v>67</v>
      </c>
      <c r="C105" s="32">
        <f t="shared" si="6"/>
        <v>17919.91</v>
      </c>
      <c r="D105" s="5">
        <v>17919.91</v>
      </c>
      <c r="E105" s="32">
        <v>0</v>
      </c>
      <c r="F105" s="5">
        <v>0</v>
      </c>
    </row>
    <row r="106" spans="1:6" s="14" customFormat="1" ht="16.5" customHeight="1">
      <c r="A106" s="55">
        <v>421414</v>
      </c>
      <c r="B106" s="17" t="s">
        <v>68</v>
      </c>
      <c r="C106" s="32">
        <f t="shared" si="6"/>
        <v>87529.86</v>
      </c>
      <c r="D106" s="5">
        <v>87529.86</v>
      </c>
      <c r="E106" s="32">
        <v>0</v>
      </c>
      <c r="F106" s="5">
        <v>0</v>
      </c>
    </row>
    <row r="107" spans="1:6" s="14" customFormat="1" ht="16.5" customHeight="1">
      <c r="A107" s="55">
        <v>421419</v>
      </c>
      <c r="B107" s="17" t="s">
        <v>173</v>
      </c>
      <c r="C107" s="32">
        <f>D107+E107+F107</f>
        <v>0</v>
      </c>
      <c r="D107" s="5">
        <v>0</v>
      </c>
      <c r="E107" s="32">
        <v>0</v>
      </c>
      <c r="F107" s="5">
        <v>0</v>
      </c>
    </row>
    <row r="108" spans="1:6" s="14" customFormat="1" ht="16.5" customHeight="1">
      <c r="A108" s="55">
        <v>421421</v>
      </c>
      <c r="B108" s="17" t="s">
        <v>69</v>
      </c>
      <c r="C108" s="32">
        <f t="shared" si="6"/>
        <v>631848.61</v>
      </c>
      <c r="D108" s="5">
        <v>45452</v>
      </c>
      <c r="E108" s="32">
        <v>586396.61</v>
      </c>
      <c r="F108" s="5">
        <v>0</v>
      </c>
    </row>
    <row r="109" spans="1:6" s="14" customFormat="1" ht="24.75" customHeight="1">
      <c r="A109" s="54">
        <v>421500</v>
      </c>
      <c r="B109" s="16" t="s">
        <v>13</v>
      </c>
      <c r="C109" s="31">
        <f t="shared" si="6"/>
        <v>160153.82</v>
      </c>
      <c r="D109" s="11">
        <f>D110+D111+D112</f>
        <v>0</v>
      </c>
      <c r="E109" s="31">
        <f>E110+E111+E112</f>
        <v>160153.82</v>
      </c>
      <c r="F109" s="11">
        <f>F110+F111</f>
        <v>0</v>
      </c>
    </row>
    <row r="110" spans="1:6" s="8" customFormat="1" ht="21" customHeight="1">
      <c r="A110" s="55">
        <v>421511</v>
      </c>
      <c r="B110" s="17" t="s">
        <v>70</v>
      </c>
      <c r="C110" s="32">
        <f t="shared" si="6"/>
        <v>62887.82</v>
      </c>
      <c r="D110" s="5">
        <v>0</v>
      </c>
      <c r="E110" s="32">
        <v>62887.82</v>
      </c>
      <c r="F110" s="5">
        <v>0</v>
      </c>
    </row>
    <row r="111" spans="1:6" s="14" customFormat="1" ht="19.5" customHeight="1">
      <c r="A111" s="55">
        <v>421512</v>
      </c>
      <c r="B111" s="17" t="s">
        <v>71</v>
      </c>
      <c r="C111" s="32">
        <f t="shared" si="6"/>
        <v>28544</v>
      </c>
      <c r="D111" s="5">
        <v>0</v>
      </c>
      <c r="E111" s="32">
        <v>28544</v>
      </c>
      <c r="F111" s="5">
        <v>0</v>
      </c>
    </row>
    <row r="112" spans="1:6" s="14" customFormat="1" ht="20.25" customHeight="1">
      <c r="A112" s="55">
        <v>421521</v>
      </c>
      <c r="B112" s="17" t="s">
        <v>146</v>
      </c>
      <c r="C112" s="32">
        <f>D112+E112+F112</f>
        <v>68722</v>
      </c>
      <c r="D112" s="5">
        <v>0</v>
      </c>
      <c r="E112" s="32">
        <v>68722</v>
      </c>
      <c r="F112" s="5"/>
    </row>
    <row r="113" spans="1:6" s="8" customFormat="1" ht="16.5" customHeight="1">
      <c r="A113" s="54">
        <v>422000</v>
      </c>
      <c r="B113" s="16" t="s">
        <v>14</v>
      </c>
      <c r="C113" s="31">
        <f t="shared" si="6"/>
        <v>702169.36</v>
      </c>
      <c r="D113" s="11">
        <f>D114+D119</f>
        <v>436882.75</v>
      </c>
      <c r="E113" s="31">
        <f>E114+E119</f>
        <v>265286.61</v>
      </c>
      <c r="F113" s="11">
        <f>F114+F119</f>
        <v>0</v>
      </c>
    </row>
    <row r="114" spans="1:6" s="8" customFormat="1" ht="32.25" customHeight="1">
      <c r="A114" s="54">
        <v>422100</v>
      </c>
      <c r="B114" s="16" t="s">
        <v>15</v>
      </c>
      <c r="C114" s="31">
        <f t="shared" si="6"/>
        <v>702169.36</v>
      </c>
      <c r="D114" s="11">
        <f>D115+D116+D117+D118</f>
        <v>436882.75</v>
      </c>
      <c r="E114" s="31">
        <f>E115+E116+E117+E118</f>
        <v>265286.61</v>
      </c>
      <c r="F114" s="11">
        <f>F115+F116+F117+F118</f>
        <v>0</v>
      </c>
    </row>
    <row r="115" spans="1:6" s="14" customFormat="1" ht="24.75" customHeight="1">
      <c r="A115" s="55">
        <v>422111</v>
      </c>
      <c r="B115" s="17" t="s">
        <v>72</v>
      </c>
      <c r="C115" s="32">
        <f>D115+E115+F115</f>
        <v>533384.37</v>
      </c>
      <c r="D115" s="5">
        <v>344897.76</v>
      </c>
      <c r="E115" s="32">
        <v>188486.61</v>
      </c>
      <c r="F115" s="5">
        <v>0</v>
      </c>
    </row>
    <row r="116" spans="1:6" s="14" customFormat="1" ht="24.75" customHeight="1">
      <c r="A116" s="55">
        <v>422121</v>
      </c>
      <c r="B116" s="17" t="s">
        <v>73</v>
      </c>
      <c r="C116" s="32">
        <f t="shared" si="6"/>
        <v>83010</v>
      </c>
      <c r="D116" s="5">
        <v>6210</v>
      </c>
      <c r="E116" s="32">
        <v>76800</v>
      </c>
      <c r="F116" s="5">
        <v>0</v>
      </c>
    </row>
    <row r="117" spans="1:6" s="8" customFormat="1" ht="24.75" customHeight="1">
      <c r="A117" s="55">
        <v>422131</v>
      </c>
      <c r="B117" s="17" t="s">
        <v>74</v>
      </c>
      <c r="C117" s="32">
        <f t="shared" si="6"/>
        <v>85774.99</v>
      </c>
      <c r="D117" s="5">
        <v>85774.99</v>
      </c>
      <c r="E117" s="32">
        <v>0</v>
      </c>
      <c r="F117" s="5">
        <v>0</v>
      </c>
    </row>
    <row r="118" spans="1:6" s="8" customFormat="1" ht="24.75" customHeight="1" hidden="1">
      <c r="A118" s="55">
        <v>422191</v>
      </c>
      <c r="B118" s="17" t="s">
        <v>75</v>
      </c>
      <c r="C118" s="32">
        <f t="shared" si="6"/>
        <v>0</v>
      </c>
      <c r="D118" s="5">
        <v>0</v>
      </c>
      <c r="E118" s="32">
        <v>0</v>
      </c>
      <c r="F118" s="5">
        <v>0</v>
      </c>
    </row>
    <row r="119" spans="1:6" s="8" customFormat="1" ht="29.25" customHeight="1">
      <c r="A119" s="122">
        <v>422300</v>
      </c>
      <c r="B119" s="123" t="s">
        <v>176</v>
      </c>
      <c r="C119" s="124">
        <f>D119+E119+F119</f>
        <v>0</v>
      </c>
      <c r="D119" s="125">
        <f>D120</f>
        <v>0</v>
      </c>
      <c r="E119" s="124">
        <f>E120</f>
        <v>0</v>
      </c>
      <c r="F119" s="125">
        <f>F120</f>
        <v>0</v>
      </c>
    </row>
    <row r="120" spans="1:6" s="8" customFormat="1" ht="24.75" customHeight="1">
      <c r="A120" s="55">
        <v>422392</v>
      </c>
      <c r="B120" s="17" t="s">
        <v>177</v>
      </c>
      <c r="C120" s="32">
        <f>D120+E120+F120</f>
        <v>0</v>
      </c>
      <c r="D120" s="5">
        <v>0</v>
      </c>
      <c r="E120" s="32">
        <v>0</v>
      </c>
      <c r="F120" s="5">
        <v>0</v>
      </c>
    </row>
    <row r="121" spans="1:6" s="8" customFormat="1" ht="24.75" customHeight="1">
      <c r="A121" s="54">
        <v>423000</v>
      </c>
      <c r="B121" s="16" t="s">
        <v>16</v>
      </c>
      <c r="C121" s="31">
        <f t="shared" si="6"/>
        <v>18842991.91</v>
      </c>
      <c r="D121" s="11">
        <f>D122+D124+D128+D133+D135+D140+D142+D144</f>
        <v>16014594.94</v>
      </c>
      <c r="E121" s="31">
        <f>E122+E124+E128+E133+E135+E140+E142</f>
        <v>2828396.9699999997</v>
      </c>
      <c r="F121" s="11">
        <f>F122+F124+F128+F133+F135+F140+F142+F144</f>
        <v>0</v>
      </c>
    </row>
    <row r="122" spans="1:6" s="8" customFormat="1" ht="24.75" customHeight="1">
      <c r="A122" s="54">
        <v>423100</v>
      </c>
      <c r="B122" s="16" t="s">
        <v>17</v>
      </c>
      <c r="C122" s="31">
        <f t="shared" si="6"/>
        <v>0</v>
      </c>
      <c r="D122" s="11">
        <f>D123</f>
        <v>0</v>
      </c>
      <c r="E122" s="31">
        <f>E123</f>
        <v>0</v>
      </c>
      <c r="F122" s="11">
        <f>F123</f>
        <v>0</v>
      </c>
    </row>
    <row r="123" spans="1:6" s="8" customFormat="1" ht="24.75" customHeight="1">
      <c r="A123" s="72">
        <v>423191</v>
      </c>
      <c r="B123" s="79" t="s">
        <v>76</v>
      </c>
      <c r="C123" s="73">
        <f>D123+E123+F123</f>
        <v>0</v>
      </c>
      <c r="D123" s="80"/>
      <c r="E123" s="73"/>
      <c r="F123" s="80"/>
    </row>
    <row r="124" spans="1:6" s="14" customFormat="1" ht="16.5" customHeight="1">
      <c r="A124" s="54">
        <v>423200</v>
      </c>
      <c r="B124" s="16" t="s">
        <v>18</v>
      </c>
      <c r="C124" s="31">
        <f t="shared" si="6"/>
        <v>195200</v>
      </c>
      <c r="D124" s="11">
        <f>D125+D126+D127</f>
        <v>0</v>
      </c>
      <c r="E124" s="31">
        <f>E125+E126+E127</f>
        <v>195200</v>
      </c>
      <c r="F124" s="11">
        <f>F126+F126+F127</f>
        <v>0</v>
      </c>
    </row>
    <row r="125" spans="1:6" s="14" customFormat="1" ht="16.5" customHeight="1">
      <c r="A125" s="72">
        <v>423212</v>
      </c>
      <c r="B125" s="79" t="s">
        <v>174</v>
      </c>
      <c r="C125" s="73">
        <f>D125+E125+F125</f>
        <v>195200</v>
      </c>
      <c r="D125" s="80">
        <v>0</v>
      </c>
      <c r="E125" s="73">
        <v>195200</v>
      </c>
      <c r="F125" s="80"/>
    </row>
    <row r="126" spans="1:6" s="14" customFormat="1" ht="16.5" customHeight="1">
      <c r="A126" s="55">
        <v>423221</v>
      </c>
      <c r="B126" s="17" t="s">
        <v>77</v>
      </c>
      <c r="C126" s="32">
        <f t="shared" si="6"/>
        <v>0</v>
      </c>
      <c r="D126" s="5">
        <v>0</v>
      </c>
      <c r="E126" s="32">
        <v>0</v>
      </c>
      <c r="F126" s="5"/>
    </row>
    <row r="127" spans="1:6" s="14" customFormat="1" ht="16.5" customHeight="1">
      <c r="A127" s="55">
        <v>423222</v>
      </c>
      <c r="B127" s="17" t="s">
        <v>108</v>
      </c>
      <c r="C127" s="32">
        <f t="shared" si="6"/>
        <v>0</v>
      </c>
      <c r="D127" s="5">
        <v>0</v>
      </c>
      <c r="E127" s="32">
        <v>0</v>
      </c>
      <c r="F127" s="5">
        <v>0</v>
      </c>
    </row>
    <row r="128" spans="1:6" s="14" customFormat="1" ht="27.75" customHeight="1">
      <c r="A128" s="54">
        <v>423300</v>
      </c>
      <c r="B128" s="16" t="s">
        <v>19</v>
      </c>
      <c r="C128" s="31">
        <f>D128+E128+F128</f>
        <v>131870</v>
      </c>
      <c r="D128" s="11">
        <f>D129+D130+D131+D132</f>
        <v>64170</v>
      </c>
      <c r="E128" s="31">
        <f>E129+E130+E131+E132</f>
        <v>67700</v>
      </c>
      <c r="F128" s="11">
        <f>F129+F130+F131+F132</f>
        <v>0</v>
      </c>
    </row>
    <row r="129" spans="1:6" s="14" customFormat="1" ht="27" customHeight="1">
      <c r="A129" s="72">
        <v>423311</v>
      </c>
      <c r="B129" s="79" t="s">
        <v>19</v>
      </c>
      <c r="C129" s="73">
        <f>D129+E129+F129</f>
        <v>44100</v>
      </c>
      <c r="D129" s="80">
        <v>0</v>
      </c>
      <c r="E129" s="73">
        <v>44100</v>
      </c>
      <c r="F129" s="80">
        <v>0</v>
      </c>
    </row>
    <row r="130" spans="1:6" s="8" customFormat="1" ht="16.5" customHeight="1">
      <c r="A130" s="55">
        <v>423321</v>
      </c>
      <c r="B130" s="17" t="s">
        <v>78</v>
      </c>
      <c r="C130" s="32">
        <f t="shared" si="6"/>
        <v>66770</v>
      </c>
      <c r="D130" s="5">
        <v>57170</v>
      </c>
      <c r="E130" s="32">
        <v>9600</v>
      </c>
      <c r="F130" s="5">
        <v>0</v>
      </c>
    </row>
    <row r="131" spans="1:6" s="8" customFormat="1" ht="16.5" customHeight="1">
      <c r="A131" s="55">
        <v>423399</v>
      </c>
      <c r="B131" s="17" t="s">
        <v>129</v>
      </c>
      <c r="C131" s="32">
        <f aca="true" t="shared" si="7" ref="C131:C143">D131+E131+F131</f>
        <v>21000</v>
      </c>
      <c r="D131" s="20">
        <v>7000</v>
      </c>
      <c r="E131" s="32">
        <v>14000</v>
      </c>
      <c r="F131" s="5">
        <v>0</v>
      </c>
    </row>
    <row r="132" spans="1:6" s="8" customFormat="1" ht="16.5" customHeight="1" hidden="1">
      <c r="A132" s="55">
        <v>423399</v>
      </c>
      <c r="B132" s="17" t="s">
        <v>129</v>
      </c>
      <c r="C132" s="32">
        <f t="shared" si="7"/>
        <v>0</v>
      </c>
      <c r="D132" s="5">
        <v>0</v>
      </c>
      <c r="E132" s="32">
        <v>0</v>
      </c>
      <c r="F132" s="5">
        <v>0</v>
      </c>
    </row>
    <row r="133" spans="1:6" s="8" customFormat="1" ht="24" customHeight="1">
      <c r="A133" s="83">
        <v>423400</v>
      </c>
      <c r="B133" s="84" t="s">
        <v>20</v>
      </c>
      <c r="C133" s="85">
        <f t="shared" si="7"/>
        <v>0</v>
      </c>
      <c r="D133" s="86">
        <f>D134</f>
        <v>0</v>
      </c>
      <c r="E133" s="85">
        <f>E134</f>
        <v>0</v>
      </c>
      <c r="F133" s="86">
        <f>F134</f>
        <v>0</v>
      </c>
    </row>
    <row r="134" spans="1:6" s="8" customFormat="1" ht="16.5" customHeight="1">
      <c r="A134" s="55">
        <v>423421</v>
      </c>
      <c r="B134" s="17" t="s">
        <v>130</v>
      </c>
      <c r="C134" s="32">
        <f t="shared" si="7"/>
        <v>0</v>
      </c>
      <c r="D134" s="5">
        <v>0</v>
      </c>
      <c r="E134" s="32">
        <v>0</v>
      </c>
      <c r="F134" s="5">
        <v>0</v>
      </c>
    </row>
    <row r="135" spans="1:6" s="8" customFormat="1" ht="24.75" customHeight="1">
      <c r="A135" s="54">
        <v>423500</v>
      </c>
      <c r="B135" s="16" t="s">
        <v>21</v>
      </c>
      <c r="C135" s="31">
        <f t="shared" si="7"/>
        <v>2490353.9899999998</v>
      </c>
      <c r="D135" s="11">
        <f>D137+D138+D139</f>
        <v>0</v>
      </c>
      <c r="E135" s="31">
        <f>E136+E137+E138+E139</f>
        <v>2490353.9899999998</v>
      </c>
      <c r="F135" s="11">
        <f>F137+F138+F139</f>
        <v>0</v>
      </c>
    </row>
    <row r="136" spans="1:6" s="8" customFormat="1" ht="21.75" customHeight="1">
      <c r="A136" s="72">
        <v>423531</v>
      </c>
      <c r="B136" s="79" t="s">
        <v>79</v>
      </c>
      <c r="C136" s="73">
        <f t="shared" si="7"/>
        <v>53096.88</v>
      </c>
      <c r="D136" s="80">
        <v>0</v>
      </c>
      <c r="E136" s="73">
        <v>53096.88</v>
      </c>
      <c r="F136" s="80">
        <v>0</v>
      </c>
    </row>
    <row r="137" spans="1:6" s="8" customFormat="1" ht="18" customHeight="1" hidden="1">
      <c r="A137" s="72">
        <v>423521</v>
      </c>
      <c r="B137" s="79" t="s">
        <v>131</v>
      </c>
      <c r="C137" s="73">
        <f t="shared" si="7"/>
        <v>0</v>
      </c>
      <c r="D137" s="80">
        <v>0</v>
      </c>
      <c r="E137" s="73">
        <v>0</v>
      </c>
      <c r="F137" s="80">
        <v>0</v>
      </c>
    </row>
    <row r="138" spans="1:6" s="8" customFormat="1" ht="24.75" customHeight="1">
      <c r="A138" s="72">
        <v>423591</v>
      </c>
      <c r="B138" s="79" t="s">
        <v>99</v>
      </c>
      <c r="C138" s="73">
        <f t="shared" si="7"/>
        <v>64453.4</v>
      </c>
      <c r="D138" s="80">
        <v>0</v>
      </c>
      <c r="E138" s="73">
        <v>64453.4</v>
      </c>
      <c r="F138" s="80">
        <v>0</v>
      </c>
    </row>
    <row r="139" spans="1:6" s="14" customFormat="1" ht="23.25" customHeight="1">
      <c r="A139" s="55">
        <v>423599</v>
      </c>
      <c r="B139" s="17" t="s">
        <v>80</v>
      </c>
      <c r="C139" s="32">
        <f t="shared" si="7"/>
        <v>2372803.71</v>
      </c>
      <c r="D139" s="5">
        <v>0</v>
      </c>
      <c r="E139" s="32">
        <v>2372803.71</v>
      </c>
      <c r="F139" s="5">
        <v>0</v>
      </c>
    </row>
    <row r="140" spans="1:6" s="14" customFormat="1" ht="27.75" customHeight="1">
      <c r="A140" s="83">
        <v>423600</v>
      </c>
      <c r="B140" s="84" t="s">
        <v>22</v>
      </c>
      <c r="C140" s="85">
        <f t="shared" si="7"/>
        <v>0</v>
      </c>
      <c r="D140" s="86">
        <f>D141</f>
        <v>0</v>
      </c>
      <c r="E140" s="85">
        <f>E141</f>
        <v>0</v>
      </c>
      <c r="F140" s="86">
        <f>F141</f>
        <v>0</v>
      </c>
    </row>
    <row r="141" spans="1:6" s="14" customFormat="1" ht="16.5" customHeight="1">
      <c r="A141" s="55">
        <v>423621</v>
      </c>
      <c r="B141" s="17" t="s">
        <v>81</v>
      </c>
      <c r="C141" s="32">
        <f t="shared" si="7"/>
        <v>0</v>
      </c>
      <c r="D141" s="5">
        <v>0</v>
      </c>
      <c r="E141" s="32">
        <v>0</v>
      </c>
      <c r="F141" s="5">
        <v>0</v>
      </c>
    </row>
    <row r="142" spans="1:6" s="14" customFormat="1" ht="16.5" customHeight="1">
      <c r="A142" s="54">
        <v>423700</v>
      </c>
      <c r="B142" s="16" t="s">
        <v>23</v>
      </c>
      <c r="C142" s="31">
        <f t="shared" si="7"/>
        <v>134615</v>
      </c>
      <c r="D142" s="11">
        <f>SUM(D143:D143)</f>
        <v>59472.02</v>
      </c>
      <c r="E142" s="31">
        <f>E143</f>
        <v>75142.98</v>
      </c>
      <c r="F142" s="11">
        <f>F143</f>
        <v>0</v>
      </c>
    </row>
    <row r="143" spans="1:6" s="8" customFormat="1" ht="16.5" customHeight="1">
      <c r="A143" s="55">
        <v>423711</v>
      </c>
      <c r="B143" s="17" t="s">
        <v>23</v>
      </c>
      <c r="C143" s="32">
        <f t="shared" si="7"/>
        <v>134615</v>
      </c>
      <c r="D143" s="5">
        <v>59472.02</v>
      </c>
      <c r="E143" s="32">
        <v>75142.98</v>
      </c>
      <c r="F143" s="5">
        <v>0</v>
      </c>
    </row>
    <row r="144" spans="1:6" s="8" customFormat="1" ht="16.5" customHeight="1">
      <c r="A144" s="83">
        <v>423900</v>
      </c>
      <c r="B144" s="84" t="s">
        <v>24</v>
      </c>
      <c r="C144" s="85">
        <f>D144+E144+F144</f>
        <v>15890952.92</v>
      </c>
      <c r="D144" s="86">
        <f>D145</f>
        <v>15890952.92</v>
      </c>
      <c r="E144" s="85">
        <f>E145</f>
        <v>0</v>
      </c>
      <c r="F144" s="86">
        <f>F145</f>
        <v>0</v>
      </c>
    </row>
    <row r="145" spans="1:6" s="8" customFormat="1" ht="16.5" customHeight="1">
      <c r="A145" s="55">
        <v>423911</v>
      </c>
      <c r="B145" s="17" t="s">
        <v>24</v>
      </c>
      <c r="C145" s="32">
        <f aca="true" t="shared" si="8" ref="C145:C160">D145+E145+F145</f>
        <v>15890952.92</v>
      </c>
      <c r="D145" s="20">
        <v>15890952.92</v>
      </c>
      <c r="E145" s="32">
        <v>0</v>
      </c>
      <c r="F145" s="5">
        <v>0</v>
      </c>
    </row>
    <row r="146" spans="1:6" s="8" customFormat="1" ht="16.5" customHeight="1">
      <c r="A146" s="122">
        <v>424000</v>
      </c>
      <c r="B146" s="123" t="s">
        <v>178</v>
      </c>
      <c r="C146" s="124">
        <f>C147</f>
        <v>134226.04</v>
      </c>
      <c r="D146" s="125">
        <f>D147</f>
        <v>0</v>
      </c>
      <c r="E146" s="124">
        <f>E147</f>
        <v>134226.04</v>
      </c>
      <c r="F146" s="125">
        <f>F147</f>
        <v>0</v>
      </c>
    </row>
    <row r="147" spans="1:6" s="8" customFormat="1" ht="16.5" customHeight="1">
      <c r="A147" s="122">
        <v>424900</v>
      </c>
      <c r="B147" s="123" t="s">
        <v>179</v>
      </c>
      <c r="C147" s="124">
        <f>D147+E147+F147</f>
        <v>134226.04</v>
      </c>
      <c r="D147" s="125">
        <f>D148</f>
        <v>0</v>
      </c>
      <c r="E147" s="124">
        <f>E148</f>
        <v>134226.04</v>
      </c>
      <c r="F147" s="125">
        <f>F148</f>
        <v>0</v>
      </c>
    </row>
    <row r="148" spans="1:6" s="8" customFormat="1" ht="16.5" customHeight="1">
      <c r="A148" s="55">
        <v>424911</v>
      </c>
      <c r="B148" s="17" t="s">
        <v>179</v>
      </c>
      <c r="C148" s="32">
        <f>D148+E148+F148</f>
        <v>134226.04</v>
      </c>
      <c r="D148" s="20">
        <v>0</v>
      </c>
      <c r="E148" s="32">
        <v>134226.04</v>
      </c>
      <c r="F148" s="5">
        <v>0</v>
      </c>
    </row>
    <row r="149" spans="1:6" s="14" customFormat="1" ht="16.5" customHeight="1">
      <c r="A149" s="54">
        <v>425000</v>
      </c>
      <c r="B149" s="16" t="s">
        <v>48</v>
      </c>
      <c r="C149" s="31">
        <f t="shared" si="8"/>
        <v>299973.43</v>
      </c>
      <c r="D149" s="11">
        <f>D150+D157</f>
        <v>43337</v>
      </c>
      <c r="E149" s="31">
        <f>E150+E157</f>
        <v>256636.43</v>
      </c>
      <c r="F149" s="11">
        <f>F150+F157</f>
        <v>0</v>
      </c>
    </row>
    <row r="150" spans="1:6" s="14" customFormat="1" ht="26.25" customHeight="1">
      <c r="A150" s="54">
        <v>425100</v>
      </c>
      <c r="B150" s="16" t="s">
        <v>25</v>
      </c>
      <c r="C150" s="31">
        <f t="shared" si="8"/>
        <v>44814</v>
      </c>
      <c r="D150" s="11">
        <f>D151+D152+D153+D154+D155+D156</f>
        <v>19787</v>
      </c>
      <c r="E150" s="31">
        <f>E151+E152+E153+E154+E155+E156</f>
        <v>25027</v>
      </c>
      <c r="F150" s="11">
        <f>F151+F152+F153+F154+F155+F156</f>
        <v>0</v>
      </c>
    </row>
    <row r="151" spans="1:6" s="14" customFormat="1" ht="16.5" customHeight="1" hidden="1">
      <c r="A151" s="55">
        <v>425112</v>
      </c>
      <c r="B151" s="4" t="s">
        <v>82</v>
      </c>
      <c r="C151" s="45">
        <f t="shared" si="8"/>
        <v>0</v>
      </c>
      <c r="D151" s="20">
        <v>0</v>
      </c>
      <c r="E151" s="45">
        <v>0</v>
      </c>
      <c r="F151" s="20">
        <v>0</v>
      </c>
    </row>
    <row r="152" spans="1:6" s="14" customFormat="1" ht="15.75" customHeight="1" hidden="1">
      <c r="A152" s="55">
        <v>425113</v>
      </c>
      <c r="B152" s="4" t="s">
        <v>83</v>
      </c>
      <c r="C152" s="45">
        <f t="shared" si="8"/>
        <v>0</v>
      </c>
      <c r="D152" s="20">
        <v>0</v>
      </c>
      <c r="E152" s="45">
        <v>0</v>
      </c>
      <c r="F152" s="20">
        <v>0</v>
      </c>
    </row>
    <row r="153" spans="1:6" s="14" customFormat="1" ht="15.75" customHeight="1" hidden="1">
      <c r="A153" s="55">
        <v>425115</v>
      </c>
      <c r="B153" s="17" t="s">
        <v>132</v>
      </c>
      <c r="C153" s="45">
        <f t="shared" si="8"/>
        <v>0</v>
      </c>
      <c r="D153" s="20">
        <v>0</v>
      </c>
      <c r="E153" s="45">
        <v>0</v>
      </c>
      <c r="F153" s="20">
        <v>0</v>
      </c>
    </row>
    <row r="154" spans="1:6" s="14" customFormat="1" ht="15.75" customHeight="1" hidden="1">
      <c r="A154" s="55">
        <v>425116</v>
      </c>
      <c r="B154" s="17" t="s">
        <v>133</v>
      </c>
      <c r="C154" s="45">
        <f t="shared" si="8"/>
        <v>0</v>
      </c>
      <c r="D154" s="20">
        <v>0</v>
      </c>
      <c r="E154" s="45">
        <v>0</v>
      </c>
      <c r="F154" s="20">
        <v>0</v>
      </c>
    </row>
    <row r="155" spans="1:6" s="14" customFormat="1" ht="16.5" customHeight="1" hidden="1">
      <c r="A155" s="55">
        <v>425117</v>
      </c>
      <c r="B155" s="17" t="s">
        <v>84</v>
      </c>
      <c r="C155" s="32">
        <f t="shared" si="8"/>
        <v>0</v>
      </c>
      <c r="D155" s="5">
        <v>0</v>
      </c>
      <c r="E155" s="32">
        <v>0</v>
      </c>
      <c r="F155" s="5">
        <v>0</v>
      </c>
    </row>
    <row r="156" spans="1:6" s="14" customFormat="1" ht="27" customHeight="1">
      <c r="A156" s="55">
        <v>425119</v>
      </c>
      <c r="B156" s="17" t="s">
        <v>138</v>
      </c>
      <c r="C156" s="32">
        <f t="shared" si="8"/>
        <v>44814</v>
      </c>
      <c r="D156" s="5">
        <v>19787</v>
      </c>
      <c r="E156" s="32">
        <v>25027</v>
      </c>
      <c r="F156" s="5">
        <v>0</v>
      </c>
    </row>
    <row r="157" spans="1:6" s="14" customFormat="1" ht="27" customHeight="1">
      <c r="A157" s="54">
        <v>425200</v>
      </c>
      <c r="B157" s="16" t="s">
        <v>26</v>
      </c>
      <c r="C157" s="31">
        <f t="shared" si="8"/>
        <v>255159.43</v>
      </c>
      <c r="D157" s="11">
        <f>SUM(D158:D163)</f>
        <v>23550</v>
      </c>
      <c r="E157" s="31">
        <f>E158+E159+E160+E161+E162+E163</f>
        <v>231609.43</v>
      </c>
      <c r="F157" s="11">
        <f>F158+F160+F163</f>
        <v>0</v>
      </c>
    </row>
    <row r="158" spans="1:6" s="8" customFormat="1" ht="16.5" customHeight="1">
      <c r="A158" s="55">
        <v>425211</v>
      </c>
      <c r="B158" s="17" t="s">
        <v>85</v>
      </c>
      <c r="C158" s="32">
        <f t="shared" si="8"/>
        <v>24584.41</v>
      </c>
      <c r="D158" s="5">
        <v>19830</v>
      </c>
      <c r="E158" s="32">
        <v>4754.41</v>
      </c>
      <c r="F158" s="5">
        <v>0</v>
      </c>
    </row>
    <row r="159" spans="1:6" s="8" customFormat="1" ht="24" customHeight="1">
      <c r="A159" s="55">
        <v>425219</v>
      </c>
      <c r="B159" s="17" t="s">
        <v>141</v>
      </c>
      <c r="C159" s="32">
        <f t="shared" si="8"/>
        <v>8040</v>
      </c>
      <c r="D159" s="5">
        <v>3720</v>
      </c>
      <c r="E159" s="32">
        <v>4320</v>
      </c>
      <c r="F159" s="5">
        <v>0</v>
      </c>
    </row>
    <row r="160" spans="1:6" s="8" customFormat="1" ht="16.5" customHeight="1" hidden="1">
      <c r="A160" s="55">
        <v>425222</v>
      </c>
      <c r="B160" s="4" t="s">
        <v>86</v>
      </c>
      <c r="C160" s="32">
        <f t="shared" si="8"/>
        <v>0</v>
      </c>
      <c r="D160" s="5">
        <v>0</v>
      </c>
      <c r="E160" s="32">
        <v>0</v>
      </c>
      <c r="F160" s="5">
        <v>0</v>
      </c>
    </row>
    <row r="161" spans="1:6" s="8" customFormat="1" ht="16.5" customHeight="1" hidden="1">
      <c r="A161" s="55">
        <v>425226</v>
      </c>
      <c r="B161" s="4" t="s">
        <v>87</v>
      </c>
      <c r="C161" s="32">
        <f>D161+E161+F161</f>
        <v>0</v>
      </c>
      <c r="D161" s="5">
        <v>0</v>
      </c>
      <c r="E161" s="32">
        <v>0</v>
      </c>
      <c r="F161" s="5">
        <v>0</v>
      </c>
    </row>
    <row r="162" spans="1:6" s="8" customFormat="1" ht="16.5" customHeight="1">
      <c r="A162" s="55">
        <v>425222</v>
      </c>
      <c r="B162" s="4" t="s">
        <v>86</v>
      </c>
      <c r="C162" s="32">
        <f>D162+E162+F162</f>
        <v>222535.02</v>
      </c>
      <c r="D162" s="5">
        <v>0</v>
      </c>
      <c r="E162" s="32">
        <v>222535.02</v>
      </c>
      <c r="F162" s="5">
        <v>0</v>
      </c>
    </row>
    <row r="163" spans="1:6" s="8" customFormat="1" ht="25.5" customHeight="1">
      <c r="A163" s="55">
        <v>425229</v>
      </c>
      <c r="B163" s="4" t="s">
        <v>88</v>
      </c>
      <c r="C163" s="32">
        <f aca="true" t="shared" si="9" ref="C163:C169">D163+E163+F163</f>
        <v>0</v>
      </c>
      <c r="D163" s="5">
        <v>0</v>
      </c>
      <c r="E163" s="32">
        <v>0</v>
      </c>
      <c r="F163" s="5">
        <v>0</v>
      </c>
    </row>
    <row r="164" spans="1:6" s="14" customFormat="1" ht="16.5" customHeight="1">
      <c r="A164" s="54">
        <v>426000</v>
      </c>
      <c r="B164" s="16" t="s">
        <v>27</v>
      </c>
      <c r="C164" s="31">
        <f t="shared" si="9"/>
        <v>907218.69</v>
      </c>
      <c r="D164" s="11">
        <f>D165+D168+D172+D174</f>
        <v>324121.16</v>
      </c>
      <c r="E164" s="31">
        <f>E165+E168+E172+E174</f>
        <v>583097.53</v>
      </c>
      <c r="F164" s="11">
        <f>F165+F168+F174</f>
        <v>0</v>
      </c>
    </row>
    <row r="165" spans="1:6" s="14" customFormat="1" ht="16.5" customHeight="1">
      <c r="A165" s="54">
        <v>426100</v>
      </c>
      <c r="B165" s="16" t="s">
        <v>28</v>
      </c>
      <c r="C165" s="31">
        <f t="shared" si="9"/>
        <v>340929.99</v>
      </c>
      <c r="D165" s="11">
        <f>D166+D167</f>
        <v>130000</v>
      </c>
      <c r="E165" s="31">
        <f>E166+E167</f>
        <v>210929.99</v>
      </c>
      <c r="F165" s="11">
        <f>F166+F167</f>
        <v>0</v>
      </c>
    </row>
    <row r="166" spans="1:6" s="14" customFormat="1" ht="16.5" customHeight="1">
      <c r="A166" s="55">
        <v>426111</v>
      </c>
      <c r="B166" s="17" t="s">
        <v>89</v>
      </c>
      <c r="C166" s="32">
        <f t="shared" si="9"/>
        <v>340929.99</v>
      </c>
      <c r="D166" s="5">
        <v>130000</v>
      </c>
      <c r="E166" s="32">
        <v>210929.99</v>
      </c>
      <c r="F166" s="5">
        <v>0</v>
      </c>
    </row>
    <row r="167" spans="1:6" s="14" customFormat="1" ht="16.5" customHeight="1">
      <c r="A167" s="55">
        <v>426124</v>
      </c>
      <c r="B167" s="17" t="s">
        <v>90</v>
      </c>
      <c r="C167" s="32">
        <f t="shared" si="9"/>
        <v>0</v>
      </c>
      <c r="D167" s="5">
        <v>0</v>
      </c>
      <c r="E167" s="32">
        <v>0</v>
      </c>
      <c r="F167" s="5">
        <v>0</v>
      </c>
    </row>
    <row r="168" spans="1:6" s="14" customFormat="1" ht="16.5" customHeight="1">
      <c r="A168" s="54">
        <v>426400</v>
      </c>
      <c r="B168" s="16" t="s">
        <v>91</v>
      </c>
      <c r="C168" s="31">
        <f t="shared" si="9"/>
        <v>446171.81999999995</v>
      </c>
      <c r="D168" s="11">
        <f>SUM(D169:D171)</f>
        <v>190506.28999999998</v>
      </c>
      <c r="E168" s="31">
        <f>E169+E170+E171</f>
        <v>255665.53</v>
      </c>
      <c r="F168" s="11">
        <f>F169</f>
        <v>0</v>
      </c>
    </row>
    <row r="169" spans="1:6" s="14" customFormat="1" ht="16.5" customHeight="1">
      <c r="A169" s="55">
        <v>426411</v>
      </c>
      <c r="B169" s="17" t="s">
        <v>92</v>
      </c>
      <c r="C169" s="32">
        <f t="shared" si="9"/>
        <v>233406</v>
      </c>
      <c r="D169" s="5">
        <v>99066.65</v>
      </c>
      <c r="E169" s="32">
        <v>134339.35</v>
      </c>
      <c r="F169" s="5">
        <v>0</v>
      </c>
    </row>
    <row r="170" spans="1:6" s="14" customFormat="1" ht="16.5" customHeight="1">
      <c r="A170" s="55">
        <v>426412</v>
      </c>
      <c r="B170" s="17" t="s">
        <v>189</v>
      </c>
      <c r="C170" s="32"/>
      <c r="D170" s="5">
        <v>91439.64</v>
      </c>
      <c r="E170" s="32">
        <v>121326.18</v>
      </c>
      <c r="F170" s="5"/>
    </row>
    <row r="171" spans="1:6" s="14" customFormat="1" ht="24.75" customHeight="1">
      <c r="A171" s="55">
        <v>426491</v>
      </c>
      <c r="B171" s="17" t="s">
        <v>142</v>
      </c>
      <c r="C171" s="32">
        <f>D171+E171+F171</f>
        <v>0</v>
      </c>
      <c r="D171" s="5">
        <v>0</v>
      </c>
      <c r="E171" s="32">
        <v>0</v>
      </c>
      <c r="F171" s="5">
        <v>0</v>
      </c>
    </row>
    <row r="172" spans="1:6" s="14" customFormat="1" ht="32.25" customHeight="1">
      <c r="A172" s="83">
        <v>426700</v>
      </c>
      <c r="B172" s="104" t="s">
        <v>151</v>
      </c>
      <c r="C172" s="85">
        <f aca="true" t="shared" si="10" ref="C172:C187">D172+E172+F172</f>
        <v>3614.87</v>
      </c>
      <c r="D172" s="86">
        <f>D173</f>
        <v>3614.87</v>
      </c>
      <c r="E172" s="85">
        <f>E173</f>
        <v>0</v>
      </c>
      <c r="F172" s="86">
        <f>F173</f>
        <v>0</v>
      </c>
    </row>
    <row r="173" spans="1:6" s="14" customFormat="1" ht="28.5" customHeight="1">
      <c r="A173" s="56">
        <v>426791</v>
      </c>
      <c r="B173" s="44" t="s">
        <v>152</v>
      </c>
      <c r="C173" s="32">
        <f t="shared" si="10"/>
        <v>3614.87</v>
      </c>
      <c r="D173" s="5">
        <v>3614.87</v>
      </c>
      <c r="E173" s="32">
        <v>0</v>
      </c>
      <c r="F173" s="5">
        <v>0</v>
      </c>
    </row>
    <row r="174" spans="1:6" s="14" customFormat="1" ht="26.25" customHeight="1">
      <c r="A174" s="54">
        <v>426800</v>
      </c>
      <c r="B174" s="16" t="s">
        <v>93</v>
      </c>
      <c r="C174" s="31">
        <f t="shared" si="10"/>
        <v>116502.01</v>
      </c>
      <c r="D174" s="11">
        <f>SUM(D175:D175)</f>
        <v>0</v>
      </c>
      <c r="E174" s="31">
        <f>E175</f>
        <v>116502.01</v>
      </c>
      <c r="F174" s="11">
        <f>F175</f>
        <v>0</v>
      </c>
    </row>
    <row r="175" spans="1:6" s="8" customFormat="1" ht="16.5" customHeight="1">
      <c r="A175" s="55">
        <v>426811</v>
      </c>
      <c r="B175" s="17" t="s">
        <v>94</v>
      </c>
      <c r="C175" s="32">
        <f t="shared" si="10"/>
        <v>116502.01</v>
      </c>
      <c r="D175" s="5"/>
      <c r="E175" s="32">
        <v>116502.01</v>
      </c>
      <c r="F175" s="5">
        <v>0</v>
      </c>
    </row>
    <row r="176" spans="1:6" s="8" customFormat="1" ht="24.75" customHeight="1">
      <c r="A176" s="83">
        <v>465000</v>
      </c>
      <c r="B176" s="87" t="s">
        <v>139</v>
      </c>
      <c r="C176" s="85">
        <f t="shared" si="10"/>
        <v>0</v>
      </c>
      <c r="D176" s="86">
        <f aca="true" t="shared" si="11" ref="D176:F177">D177</f>
        <v>0</v>
      </c>
      <c r="E176" s="85">
        <f t="shared" si="11"/>
        <v>0</v>
      </c>
      <c r="F176" s="86">
        <f t="shared" si="11"/>
        <v>0</v>
      </c>
    </row>
    <row r="177" spans="1:6" s="8" customFormat="1" ht="24.75" customHeight="1">
      <c r="A177" s="83">
        <v>465100</v>
      </c>
      <c r="B177" s="87" t="s">
        <v>140</v>
      </c>
      <c r="C177" s="85">
        <f t="shared" si="10"/>
        <v>0</v>
      </c>
      <c r="D177" s="86">
        <f t="shared" si="11"/>
        <v>0</v>
      </c>
      <c r="E177" s="85">
        <f t="shared" si="11"/>
        <v>0</v>
      </c>
      <c r="F177" s="86">
        <f t="shared" si="11"/>
        <v>0</v>
      </c>
    </row>
    <row r="178" spans="1:6" s="8" customFormat="1" ht="29.25" customHeight="1">
      <c r="A178" s="55">
        <v>465112</v>
      </c>
      <c r="B178" s="88" t="s">
        <v>140</v>
      </c>
      <c r="C178" s="32">
        <f t="shared" si="10"/>
        <v>0</v>
      </c>
      <c r="D178" s="5">
        <v>0</v>
      </c>
      <c r="E178" s="32">
        <v>0</v>
      </c>
      <c r="F178" s="5">
        <v>0</v>
      </c>
    </row>
    <row r="179" spans="1:6" s="8" customFormat="1" ht="27" customHeight="1">
      <c r="A179" s="13">
        <v>472000</v>
      </c>
      <c r="B179" s="102" t="s">
        <v>30</v>
      </c>
      <c r="C179" s="31">
        <f t="shared" si="10"/>
        <v>10218723.85</v>
      </c>
      <c r="D179" s="11">
        <f>D180+D182+D186</f>
        <v>458790.4</v>
      </c>
      <c r="E179" s="31">
        <f>E180+E182+E184+E186</f>
        <v>9759933.45</v>
      </c>
      <c r="F179" s="11">
        <f>F180+F182+F186</f>
        <v>0</v>
      </c>
    </row>
    <row r="180" spans="1:6" s="14" customFormat="1" ht="27" customHeight="1">
      <c r="A180" s="100">
        <v>472100</v>
      </c>
      <c r="B180" s="101" t="s">
        <v>31</v>
      </c>
      <c r="C180" s="85">
        <f t="shared" si="10"/>
        <v>334728</v>
      </c>
      <c r="D180" s="86">
        <f>D181</f>
        <v>334728</v>
      </c>
      <c r="E180" s="85">
        <f>E181</f>
        <v>0</v>
      </c>
      <c r="F180" s="86">
        <f>F181</f>
        <v>0</v>
      </c>
    </row>
    <row r="181" spans="1:6" s="14" customFormat="1" ht="26.25" customHeight="1">
      <c r="A181" s="55">
        <v>472121</v>
      </c>
      <c r="B181" s="17" t="s">
        <v>31</v>
      </c>
      <c r="C181" s="37">
        <f t="shared" si="10"/>
        <v>334728</v>
      </c>
      <c r="D181" s="20">
        <v>334728</v>
      </c>
      <c r="E181" s="37">
        <v>0</v>
      </c>
      <c r="F181" s="38">
        <v>0</v>
      </c>
    </row>
    <row r="182" spans="1:6" s="14" customFormat="1" ht="28.5" customHeight="1">
      <c r="A182" s="54">
        <v>472300</v>
      </c>
      <c r="B182" s="16" t="s">
        <v>32</v>
      </c>
      <c r="C182" s="31">
        <f t="shared" si="10"/>
        <v>124062.4</v>
      </c>
      <c r="D182" s="11">
        <f>D183</f>
        <v>124062.4</v>
      </c>
      <c r="E182" s="31">
        <f>E183</f>
        <v>0</v>
      </c>
      <c r="F182" s="11">
        <f>F183</f>
        <v>0</v>
      </c>
    </row>
    <row r="183" spans="1:6" s="14" customFormat="1" ht="18" customHeight="1">
      <c r="A183" s="56">
        <v>472311</v>
      </c>
      <c r="B183" s="17" t="s">
        <v>32</v>
      </c>
      <c r="C183" s="37">
        <f t="shared" si="10"/>
        <v>124062.4</v>
      </c>
      <c r="D183" s="20">
        <v>124062.4</v>
      </c>
      <c r="E183" s="37">
        <v>0</v>
      </c>
      <c r="F183" s="38">
        <v>0</v>
      </c>
    </row>
    <row r="184" spans="1:6" s="14" customFormat="1" ht="18" customHeight="1">
      <c r="A184" s="122">
        <v>472600</v>
      </c>
      <c r="B184" s="123" t="s">
        <v>180</v>
      </c>
      <c r="C184" s="124">
        <f>D184+E184+F184</f>
        <v>209664.74</v>
      </c>
      <c r="D184" s="125">
        <f>D185</f>
        <v>0</v>
      </c>
      <c r="E184" s="124">
        <f>E185</f>
        <v>209664.74</v>
      </c>
      <c r="F184" s="125">
        <f>F185</f>
        <v>0</v>
      </c>
    </row>
    <row r="185" spans="1:6" s="14" customFormat="1" ht="18" customHeight="1">
      <c r="A185" s="56">
        <v>472611</v>
      </c>
      <c r="B185" s="17" t="s">
        <v>180</v>
      </c>
      <c r="C185" s="37">
        <f>D185+E185+F185</f>
        <v>209664.74</v>
      </c>
      <c r="D185" s="20">
        <v>0</v>
      </c>
      <c r="E185" s="37">
        <v>209664.74</v>
      </c>
      <c r="F185" s="38">
        <v>0</v>
      </c>
    </row>
    <row r="186" spans="1:6" s="14" customFormat="1" ht="18" customHeight="1">
      <c r="A186" s="54">
        <v>472900</v>
      </c>
      <c r="B186" s="16" t="s">
        <v>33</v>
      </c>
      <c r="C186" s="31">
        <f t="shared" si="10"/>
        <v>9550268.709999999</v>
      </c>
      <c r="D186" s="11">
        <f>D187</f>
        <v>0</v>
      </c>
      <c r="E186" s="31">
        <f>E187</f>
        <v>9550268.709999999</v>
      </c>
      <c r="F186" s="11">
        <f>F187</f>
        <v>0</v>
      </c>
    </row>
    <row r="187" spans="1:6" s="14" customFormat="1" ht="18" customHeight="1">
      <c r="A187" s="54">
        <v>472930</v>
      </c>
      <c r="B187" s="16" t="s">
        <v>109</v>
      </c>
      <c r="C187" s="31">
        <f t="shared" si="10"/>
        <v>9550268.709999999</v>
      </c>
      <c r="D187" s="11">
        <f>D188+D189+D190+D191+D193+D194+D196+D197</f>
        <v>0</v>
      </c>
      <c r="E187" s="31">
        <f>E188+E190+E191+E192+E193+E196+E199</f>
        <v>9550268.709999999</v>
      </c>
      <c r="F187" s="11">
        <f>F188+F189+F190+F191+F193+F194+F196+F197</f>
        <v>0</v>
      </c>
    </row>
    <row r="188" spans="1:6" s="14" customFormat="1" ht="17.25" customHeight="1">
      <c r="A188" s="56" t="s">
        <v>163</v>
      </c>
      <c r="B188" s="44" t="s">
        <v>183</v>
      </c>
      <c r="C188" s="73">
        <f>D188+E188+F188</f>
        <v>8459456</v>
      </c>
      <c r="D188" s="80">
        <v>0</v>
      </c>
      <c r="E188" s="73">
        <v>8459456</v>
      </c>
      <c r="F188" s="80">
        <v>0</v>
      </c>
    </row>
    <row r="189" spans="1:6" s="14" customFormat="1" ht="24.75" customHeight="1" hidden="1">
      <c r="A189" s="72">
        <v>4729312</v>
      </c>
      <c r="B189" s="17" t="s">
        <v>123</v>
      </c>
      <c r="C189" s="73">
        <f>E189</f>
        <v>0</v>
      </c>
      <c r="D189" s="80">
        <v>0</v>
      </c>
      <c r="E189" s="73">
        <v>0</v>
      </c>
      <c r="F189" s="80">
        <v>0</v>
      </c>
    </row>
    <row r="190" spans="1:6" s="14" customFormat="1" ht="18" customHeight="1">
      <c r="A190" s="72" t="s">
        <v>164</v>
      </c>
      <c r="B190" s="17" t="s">
        <v>184</v>
      </c>
      <c r="C190" s="73">
        <f aca="true" t="shared" si="12" ref="C190:C205">D190+E190+F190</f>
        <v>983130</v>
      </c>
      <c r="D190" s="80">
        <v>0</v>
      </c>
      <c r="E190" s="73">
        <v>983130</v>
      </c>
      <c r="F190" s="80">
        <v>0</v>
      </c>
    </row>
    <row r="191" spans="1:6" s="14" customFormat="1" ht="18" customHeight="1">
      <c r="A191" s="72" t="s">
        <v>165</v>
      </c>
      <c r="B191" s="17" t="s">
        <v>185</v>
      </c>
      <c r="C191" s="73">
        <f t="shared" si="12"/>
        <v>0</v>
      </c>
      <c r="D191" s="80">
        <v>0</v>
      </c>
      <c r="E191" s="73">
        <v>0</v>
      </c>
      <c r="F191" s="80"/>
    </row>
    <row r="192" spans="1:6" s="14" customFormat="1" ht="18" customHeight="1">
      <c r="A192" s="72" t="s">
        <v>166</v>
      </c>
      <c r="B192" s="17" t="s">
        <v>186</v>
      </c>
      <c r="C192" s="73">
        <f>D192+E192+F192</f>
        <v>82728.4</v>
      </c>
      <c r="D192" s="80">
        <v>0</v>
      </c>
      <c r="E192" s="73">
        <v>82728.4</v>
      </c>
      <c r="F192" s="80">
        <v>0</v>
      </c>
    </row>
    <row r="193" spans="1:6" s="14" customFormat="1" ht="18" customHeight="1">
      <c r="A193" s="72" t="s">
        <v>167</v>
      </c>
      <c r="B193" s="17" t="s">
        <v>190</v>
      </c>
      <c r="C193" s="73">
        <f t="shared" si="12"/>
        <v>3497.03</v>
      </c>
      <c r="D193" s="80">
        <v>0</v>
      </c>
      <c r="E193" s="73">
        <v>3497.03</v>
      </c>
      <c r="F193" s="80">
        <v>0</v>
      </c>
    </row>
    <row r="194" spans="1:6" s="14" customFormat="1" ht="0.75" customHeight="1">
      <c r="A194" s="72" t="s">
        <v>166</v>
      </c>
      <c r="B194" s="17" t="s">
        <v>171</v>
      </c>
      <c r="C194" s="73">
        <f t="shared" si="12"/>
        <v>0</v>
      </c>
      <c r="D194" s="80">
        <v>0</v>
      </c>
      <c r="E194" s="73">
        <v>0</v>
      </c>
      <c r="F194" s="80">
        <v>0</v>
      </c>
    </row>
    <row r="195" spans="1:6" s="14" customFormat="1" ht="0.75" customHeight="1">
      <c r="A195" s="72"/>
      <c r="B195" s="17"/>
      <c r="C195" s="73"/>
      <c r="D195" s="80"/>
      <c r="E195" s="73"/>
      <c r="F195" s="80"/>
    </row>
    <row r="196" spans="1:6" s="14" customFormat="1" ht="27.75" customHeight="1">
      <c r="A196" s="72" t="s">
        <v>168</v>
      </c>
      <c r="B196" s="17" t="s">
        <v>124</v>
      </c>
      <c r="C196" s="73">
        <f t="shared" si="12"/>
        <v>0</v>
      </c>
      <c r="D196" s="80">
        <v>0</v>
      </c>
      <c r="E196" s="73">
        <v>0</v>
      </c>
      <c r="F196" s="80">
        <v>0</v>
      </c>
    </row>
    <row r="197" spans="1:6" s="14" customFormat="1" ht="18" customHeight="1" hidden="1">
      <c r="A197" s="72" t="s">
        <v>167</v>
      </c>
      <c r="B197" s="17" t="s">
        <v>124</v>
      </c>
      <c r="C197" s="73">
        <f t="shared" si="12"/>
        <v>0</v>
      </c>
      <c r="D197" s="20">
        <v>0</v>
      </c>
      <c r="E197" s="73">
        <v>0</v>
      </c>
      <c r="F197" s="80">
        <v>0</v>
      </c>
    </row>
    <row r="198" spans="1:6" s="14" customFormat="1" ht="18" customHeight="1" hidden="1">
      <c r="A198" s="72" t="s">
        <v>168</v>
      </c>
      <c r="B198" s="44" t="s">
        <v>153</v>
      </c>
      <c r="C198" s="73">
        <f t="shared" si="12"/>
        <v>0</v>
      </c>
      <c r="D198" s="20">
        <v>0</v>
      </c>
      <c r="E198" s="73">
        <v>0</v>
      </c>
      <c r="F198" s="80">
        <v>0</v>
      </c>
    </row>
    <row r="199" spans="1:6" s="14" customFormat="1" ht="18" customHeight="1">
      <c r="A199" s="72" t="s">
        <v>181</v>
      </c>
      <c r="B199" s="44" t="s">
        <v>182</v>
      </c>
      <c r="C199" s="73">
        <f>D199+E199+F199</f>
        <v>21457.28</v>
      </c>
      <c r="D199" s="20">
        <v>0</v>
      </c>
      <c r="E199" s="73">
        <v>21457.28</v>
      </c>
      <c r="F199" s="80">
        <v>0</v>
      </c>
    </row>
    <row r="200" spans="1:6" s="14" customFormat="1" ht="16.5" customHeight="1">
      <c r="A200" s="54">
        <v>480000</v>
      </c>
      <c r="B200" s="16" t="s">
        <v>49</v>
      </c>
      <c r="C200" s="31">
        <f t="shared" si="12"/>
        <v>1370679.7999999998</v>
      </c>
      <c r="D200" s="11">
        <f>D201+D209+D212</f>
        <v>960209.44</v>
      </c>
      <c r="E200" s="31">
        <f>E201+E209+E212</f>
        <v>410470.36</v>
      </c>
      <c r="F200" s="11">
        <f>F201+F209</f>
        <v>0</v>
      </c>
    </row>
    <row r="201" spans="1:6" s="14" customFormat="1" ht="16.5" customHeight="1">
      <c r="A201" s="54">
        <v>482000</v>
      </c>
      <c r="B201" s="16" t="s">
        <v>50</v>
      </c>
      <c r="C201" s="31">
        <f t="shared" si="12"/>
        <v>410470.36</v>
      </c>
      <c r="D201" s="11">
        <f>D202+D205+D207</f>
        <v>0</v>
      </c>
      <c r="E201" s="31">
        <f>E202+E205+E207</f>
        <v>410470.36</v>
      </c>
      <c r="F201" s="11">
        <f>F202+F205+F207</f>
        <v>0</v>
      </c>
    </row>
    <row r="202" spans="1:6" s="14" customFormat="1" ht="16.5" customHeight="1">
      <c r="A202" s="54">
        <v>482100</v>
      </c>
      <c r="B202" s="16" t="s">
        <v>34</v>
      </c>
      <c r="C202" s="31">
        <f t="shared" si="12"/>
        <v>57668</v>
      </c>
      <c r="D202" s="11">
        <f>D203+D204</f>
        <v>0</v>
      </c>
      <c r="E202" s="31">
        <f>E203+E204</f>
        <v>57668</v>
      </c>
      <c r="F202" s="11">
        <f>F203+F206</f>
        <v>0</v>
      </c>
    </row>
    <row r="203" spans="1:6" s="81" customFormat="1" ht="16.5" customHeight="1">
      <c r="A203" s="56">
        <v>482131</v>
      </c>
      <c r="B203" s="44" t="s">
        <v>95</v>
      </c>
      <c r="C203" s="45">
        <f t="shared" si="12"/>
        <v>57668</v>
      </c>
      <c r="D203" s="20">
        <v>0</v>
      </c>
      <c r="E203" s="45">
        <v>57668</v>
      </c>
      <c r="F203" s="20">
        <v>0</v>
      </c>
    </row>
    <row r="204" spans="1:6" s="81" customFormat="1" ht="16.5" customHeight="1">
      <c r="A204" s="56">
        <v>482191</v>
      </c>
      <c r="B204" s="44" t="s">
        <v>34</v>
      </c>
      <c r="C204" s="45">
        <f t="shared" si="12"/>
        <v>0</v>
      </c>
      <c r="D204" s="20">
        <v>0</v>
      </c>
      <c r="E204" s="45">
        <v>0</v>
      </c>
      <c r="F204" s="20">
        <v>0</v>
      </c>
    </row>
    <row r="205" spans="1:6" s="81" customFormat="1" ht="16.5" customHeight="1">
      <c r="A205" s="83">
        <v>482200</v>
      </c>
      <c r="B205" s="84" t="s">
        <v>35</v>
      </c>
      <c r="C205" s="85">
        <f t="shared" si="12"/>
        <v>352802.36</v>
      </c>
      <c r="D205" s="86">
        <f>D206</f>
        <v>0</v>
      </c>
      <c r="E205" s="85">
        <f>E206</f>
        <v>352802.36</v>
      </c>
      <c r="F205" s="86">
        <f>F206</f>
        <v>0</v>
      </c>
    </row>
    <row r="206" spans="1:6" s="8" customFormat="1" ht="16.5" customHeight="1">
      <c r="A206" s="55">
        <v>482251</v>
      </c>
      <c r="B206" s="17" t="s">
        <v>96</v>
      </c>
      <c r="C206" s="32">
        <f aca="true" t="shared" si="13" ref="C206:C215">D206+E206+F206</f>
        <v>352802.36</v>
      </c>
      <c r="D206" s="5">
        <v>0</v>
      </c>
      <c r="E206" s="32">
        <v>352802.36</v>
      </c>
      <c r="F206" s="5">
        <v>0</v>
      </c>
    </row>
    <row r="207" spans="1:6" s="8" customFormat="1" ht="16.5" customHeight="1">
      <c r="A207" s="83">
        <v>482300</v>
      </c>
      <c r="B207" s="94" t="s">
        <v>143</v>
      </c>
      <c r="C207" s="95">
        <f t="shared" si="13"/>
        <v>0</v>
      </c>
      <c r="D207" s="96">
        <f>D208</f>
        <v>0</v>
      </c>
      <c r="E207" s="95">
        <f>E208</f>
        <v>0</v>
      </c>
      <c r="F207" s="86">
        <f>F208</f>
        <v>0</v>
      </c>
    </row>
    <row r="208" spans="1:6" s="8" customFormat="1" ht="16.5" customHeight="1">
      <c r="A208" s="55">
        <v>482342</v>
      </c>
      <c r="B208" s="92" t="s">
        <v>144</v>
      </c>
      <c r="C208" s="93">
        <f t="shared" si="13"/>
        <v>0</v>
      </c>
      <c r="D208" s="107">
        <v>0</v>
      </c>
      <c r="E208" s="93">
        <v>0</v>
      </c>
      <c r="F208" s="5">
        <v>0</v>
      </c>
    </row>
    <row r="209" spans="1:6" s="8" customFormat="1" ht="29.25" customHeight="1">
      <c r="A209" s="54">
        <v>483000</v>
      </c>
      <c r="B209" s="34" t="s">
        <v>51</v>
      </c>
      <c r="C209" s="36">
        <f t="shared" si="13"/>
        <v>960209.44</v>
      </c>
      <c r="D209" s="35">
        <f aca="true" t="shared" si="14" ref="D209:F210">D210</f>
        <v>960209.44</v>
      </c>
      <c r="E209" s="36">
        <f t="shared" si="14"/>
        <v>0</v>
      </c>
      <c r="F209" s="11">
        <f t="shared" si="14"/>
        <v>0</v>
      </c>
    </row>
    <row r="210" spans="1:6" s="8" customFormat="1" ht="29.25" customHeight="1">
      <c r="A210" s="54">
        <v>483100</v>
      </c>
      <c r="B210" s="34" t="s">
        <v>51</v>
      </c>
      <c r="C210" s="36">
        <f t="shared" si="13"/>
        <v>960209.44</v>
      </c>
      <c r="D210" s="35">
        <f t="shared" si="14"/>
        <v>960209.44</v>
      </c>
      <c r="E210" s="36">
        <f t="shared" si="14"/>
        <v>0</v>
      </c>
      <c r="F210" s="11">
        <f t="shared" si="14"/>
        <v>0</v>
      </c>
    </row>
    <row r="211" spans="1:6" s="8" customFormat="1" ht="29.25" customHeight="1">
      <c r="A211" s="57">
        <v>483111</v>
      </c>
      <c r="B211" s="48" t="s">
        <v>51</v>
      </c>
      <c r="C211" s="49">
        <f t="shared" si="13"/>
        <v>960209.44</v>
      </c>
      <c r="D211" s="50">
        <v>960209.44</v>
      </c>
      <c r="E211" s="49">
        <v>0</v>
      </c>
      <c r="F211" s="51"/>
    </row>
    <row r="212" spans="1:6" s="8" customFormat="1" ht="40.5" customHeight="1">
      <c r="A212" s="97">
        <v>485000</v>
      </c>
      <c r="B212" s="98" t="s">
        <v>36</v>
      </c>
      <c r="C212" s="85">
        <f t="shared" si="13"/>
        <v>0</v>
      </c>
      <c r="D212" s="86">
        <f aca="true" t="shared" si="15" ref="D212:F213">D213</f>
        <v>0</v>
      </c>
      <c r="E212" s="86">
        <f t="shared" si="15"/>
        <v>0</v>
      </c>
      <c r="F212" s="99">
        <f t="shared" si="15"/>
        <v>0</v>
      </c>
    </row>
    <row r="213" spans="1:6" s="8" customFormat="1" ht="40.5" customHeight="1">
      <c r="A213" s="97">
        <v>485100</v>
      </c>
      <c r="B213" s="98" t="s">
        <v>36</v>
      </c>
      <c r="C213" s="85">
        <f t="shared" si="13"/>
        <v>0</v>
      </c>
      <c r="D213" s="86">
        <f t="shared" si="15"/>
        <v>0</v>
      </c>
      <c r="E213" s="86">
        <f t="shared" si="15"/>
        <v>0</v>
      </c>
      <c r="F213" s="99">
        <f t="shared" si="15"/>
        <v>0</v>
      </c>
    </row>
    <row r="214" spans="1:6" s="8" customFormat="1" ht="21.75" customHeight="1">
      <c r="A214" s="57">
        <v>485119</v>
      </c>
      <c r="B214" s="48" t="s">
        <v>147</v>
      </c>
      <c r="C214" s="49">
        <f t="shared" si="13"/>
        <v>0</v>
      </c>
      <c r="D214" s="50">
        <v>0</v>
      </c>
      <c r="E214" s="49">
        <v>0</v>
      </c>
      <c r="F214" s="51">
        <v>0</v>
      </c>
    </row>
    <row r="215" spans="1:6" s="8" customFormat="1" ht="16.5" customHeight="1">
      <c r="A215" s="54">
        <v>512000</v>
      </c>
      <c r="B215" s="10" t="s">
        <v>29</v>
      </c>
      <c r="C215" s="11">
        <f t="shared" si="13"/>
        <v>359836</v>
      </c>
      <c r="D215" s="11">
        <f>D218</f>
        <v>118236</v>
      </c>
      <c r="E215" s="11">
        <f>E216+E218</f>
        <v>241600</v>
      </c>
      <c r="F215" s="11">
        <f>F216+F218</f>
        <v>0</v>
      </c>
    </row>
    <row r="216" spans="1:6" s="8" customFormat="1" ht="16.5" customHeight="1">
      <c r="A216" s="105">
        <v>512100</v>
      </c>
      <c r="B216" s="106" t="s">
        <v>40</v>
      </c>
      <c r="C216" s="11">
        <f>D216+E216+F216</f>
        <v>0</v>
      </c>
      <c r="D216" s="11">
        <f>D217</f>
        <v>0</v>
      </c>
      <c r="E216" s="11">
        <f>E217</f>
        <v>0</v>
      </c>
      <c r="F216" s="11">
        <f>F217</f>
        <v>0</v>
      </c>
    </row>
    <row r="217" spans="1:6" s="8" customFormat="1" ht="16.5" customHeight="1">
      <c r="A217" s="72">
        <v>512111</v>
      </c>
      <c r="B217" s="88" t="s">
        <v>97</v>
      </c>
      <c r="C217" s="80">
        <f>D217+E217+F217</f>
        <v>0</v>
      </c>
      <c r="D217" s="80">
        <v>0</v>
      </c>
      <c r="E217" s="80">
        <v>0</v>
      </c>
      <c r="F217" s="80"/>
    </row>
    <row r="218" spans="1:6" s="8" customFormat="1" ht="17.25" customHeight="1">
      <c r="A218" s="13">
        <v>512200</v>
      </c>
      <c r="B218" s="9" t="s">
        <v>41</v>
      </c>
      <c r="C218" s="11">
        <f>C219+C220</f>
        <v>359836</v>
      </c>
      <c r="D218" s="11">
        <f>D219+D220</f>
        <v>118236</v>
      </c>
      <c r="E218" s="11">
        <f>E219+E220</f>
        <v>241600</v>
      </c>
      <c r="F218" s="11">
        <f>F219+F221</f>
        <v>0</v>
      </c>
    </row>
    <row r="219" spans="1:6" s="8" customFormat="1" ht="17.25" customHeight="1">
      <c r="A219" s="89">
        <v>512221</v>
      </c>
      <c r="B219" s="90" t="s">
        <v>86</v>
      </c>
      <c r="C219" s="73">
        <f>D219+E219+F219</f>
        <v>259836</v>
      </c>
      <c r="D219" s="80">
        <v>118236</v>
      </c>
      <c r="E219" s="73">
        <v>141600</v>
      </c>
      <c r="F219" s="80">
        <v>0</v>
      </c>
    </row>
    <row r="220" spans="1:6" s="8" customFormat="1" ht="17.25" customHeight="1" thickBot="1">
      <c r="A220" s="89">
        <v>512222</v>
      </c>
      <c r="B220" s="3" t="s">
        <v>98</v>
      </c>
      <c r="C220" s="45">
        <f>D220+E220+F220</f>
        <v>100000</v>
      </c>
      <c r="D220" s="20">
        <v>0</v>
      </c>
      <c r="E220" s="80">
        <v>100000</v>
      </c>
      <c r="F220" s="80">
        <v>0</v>
      </c>
    </row>
    <row r="221" spans="1:6" s="8" customFormat="1" ht="15.75" customHeight="1" thickBot="1">
      <c r="A221" s="111">
        <v>512251</v>
      </c>
      <c r="B221" s="112" t="s">
        <v>187</v>
      </c>
      <c r="C221" s="113">
        <f>D221+E221+F221</f>
        <v>0</v>
      </c>
      <c r="D221" s="51">
        <v>0</v>
      </c>
      <c r="E221" s="113">
        <v>0</v>
      </c>
      <c r="F221" s="51">
        <v>0</v>
      </c>
    </row>
    <row r="222" spans="1:6" s="14" customFormat="1" ht="16.5" customHeight="1" thickBot="1">
      <c r="A222" s="160" t="s">
        <v>110</v>
      </c>
      <c r="B222" s="161"/>
      <c r="C222" s="114">
        <f>D222+E222+F222</f>
        <v>86451927.85</v>
      </c>
      <c r="D222" s="115">
        <f>D49+D61+D68+D71+D82+D85+D89+D179+D200+D215</f>
        <v>45547963.57</v>
      </c>
      <c r="E222" s="115">
        <f>E49+E61+E68+E71+E82+E85+E89+E176+E179+E200+E215</f>
        <v>40903964.28</v>
      </c>
      <c r="F222" s="116">
        <f>F71+F82+F89+F186+F215</f>
        <v>0</v>
      </c>
    </row>
    <row r="223" spans="1:6" s="14" customFormat="1" ht="16.5" customHeight="1">
      <c r="A223" s="64"/>
      <c r="B223" s="64"/>
      <c r="C223" s="27"/>
      <c r="D223" s="27"/>
      <c r="E223" s="27"/>
      <c r="F223" s="27"/>
    </row>
    <row r="224" spans="1:6" s="14" customFormat="1" ht="16.5" customHeight="1">
      <c r="A224" s="64"/>
      <c r="B224" s="64"/>
      <c r="C224" s="27"/>
      <c r="D224" s="27"/>
      <c r="E224" s="27"/>
      <c r="F224" s="27"/>
    </row>
    <row r="225" spans="1:6" s="65" customFormat="1" ht="16.5" customHeight="1" thickBot="1">
      <c r="A225" s="64"/>
      <c r="B225" s="25"/>
      <c r="C225" s="27"/>
      <c r="D225" s="27"/>
      <c r="E225" s="27"/>
      <c r="F225" s="27"/>
    </row>
    <row r="226" spans="1:6" s="14" customFormat="1" ht="16.5" customHeight="1" hidden="1" thickBot="1">
      <c r="A226" s="64"/>
      <c r="B226" s="25"/>
      <c r="C226" s="27"/>
      <c r="D226" s="27"/>
      <c r="E226" s="27"/>
      <c r="F226" s="27"/>
    </row>
    <row r="227" spans="1:6" s="14" customFormat="1" ht="27" customHeight="1">
      <c r="A227" s="129" t="s">
        <v>115</v>
      </c>
      <c r="B227" s="130"/>
      <c r="C227" s="151">
        <f>D222</f>
        <v>45547963.57</v>
      </c>
      <c r="D227" s="152"/>
      <c r="E227" s="153"/>
      <c r="F227" s="27"/>
    </row>
    <row r="228" spans="1:6" s="14" customFormat="1" ht="22.5" customHeight="1">
      <c r="A228" s="166" t="s">
        <v>116</v>
      </c>
      <c r="B228" s="167"/>
      <c r="C228" s="156">
        <f>E222</f>
        <v>40903964.28</v>
      </c>
      <c r="D228" s="157"/>
      <c r="E228" s="158"/>
      <c r="F228" s="27"/>
    </row>
    <row r="229" spans="1:6" s="14" customFormat="1" ht="22.5" customHeight="1">
      <c r="A229" s="166" t="s">
        <v>117</v>
      </c>
      <c r="B229" s="167"/>
      <c r="C229" s="156">
        <f>F222</f>
        <v>0</v>
      </c>
      <c r="D229" s="157"/>
      <c r="E229" s="158"/>
      <c r="F229" s="27"/>
    </row>
    <row r="230" spans="1:6" s="14" customFormat="1" ht="23.25" customHeight="1" thickBot="1">
      <c r="A230" s="154" t="s">
        <v>110</v>
      </c>
      <c r="B230" s="168"/>
      <c r="C230" s="170">
        <f>C222</f>
        <v>86451927.85</v>
      </c>
      <c r="D230" s="171"/>
      <c r="E230" s="172"/>
      <c r="F230" s="27"/>
    </row>
    <row r="231" spans="1:6" s="14" customFormat="1" ht="23.25" customHeight="1">
      <c r="A231" s="68"/>
      <c r="B231" s="68"/>
      <c r="C231" s="69"/>
      <c r="D231" s="69"/>
      <c r="E231" s="69"/>
      <c r="F231" s="27"/>
    </row>
    <row r="232" spans="1:6" s="14" customFormat="1" ht="23.25" customHeight="1" hidden="1">
      <c r="A232" s="68"/>
      <c r="B232" s="68"/>
      <c r="C232" s="69"/>
      <c r="D232" s="69"/>
      <c r="E232" s="69"/>
      <c r="F232" s="27"/>
    </row>
    <row r="233" spans="1:6" s="14" customFormat="1" ht="23.25" customHeight="1" hidden="1">
      <c r="A233" s="68"/>
      <c r="B233" s="68"/>
      <c r="C233" s="69"/>
      <c r="D233" s="69"/>
      <c r="E233" s="69"/>
      <c r="F233" s="27"/>
    </row>
    <row r="234" spans="1:6" s="14" customFormat="1" ht="0.75" customHeight="1" hidden="1">
      <c r="A234" s="68"/>
      <c r="B234" s="68"/>
      <c r="C234" s="69"/>
      <c r="D234" s="69"/>
      <c r="E234" s="69"/>
      <c r="F234" s="27"/>
    </row>
    <row r="235" spans="1:6" s="14" customFormat="1" ht="130.5" customHeight="1">
      <c r="A235" s="68"/>
      <c r="B235" s="68"/>
      <c r="C235" s="69"/>
      <c r="D235" s="69"/>
      <c r="E235" s="69"/>
      <c r="F235" s="27"/>
    </row>
    <row r="236" s="46" customFormat="1" ht="16.5" customHeight="1" hidden="1"/>
    <row r="237" spans="1:6" s="47" customFormat="1" ht="39" customHeight="1">
      <c r="A237" s="169" t="s">
        <v>118</v>
      </c>
      <c r="B237" s="169"/>
      <c r="C237" s="169"/>
      <c r="D237" s="169"/>
      <c r="E237" s="169"/>
      <c r="F237" s="169"/>
    </row>
    <row r="238" s="46" customFormat="1" ht="0.75" customHeight="1"/>
    <row r="239" spans="1:6" s="46" customFormat="1" ht="27.75" customHeight="1">
      <c r="A239" s="150" t="s">
        <v>191</v>
      </c>
      <c r="B239" s="159"/>
      <c r="C239" s="159"/>
      <c r="D239" s="159"/>
      <c r="E239" s="159"/>
      <c r="F239" s="159"/>
    </row>
    <row r="240" spans="1:6" s="47" customFormat="1" ht="24.75" customHeight="1">
      <c r="A240" s="150" t="s">
        <v>192</v>
      </c>
      <c r="B240" s="150"/>
      <c r="C240" s="150"/>
      <c r="D240" s="150"/>
      <c r="E240" s="150"/>
      <c r="F240" s="150"/>
    </row>
    <row r="241" spans="1:6" s="47" customFormat="1" ht="7.5" customHeight="1" hidden="1">
      <c r="A241" s="66"/>
      <c r="B241" s="66"/>
      <c r="C241" s="66"/>
      <c r="D241" s="66"/>
      <c r="E241" s="66"/>
      <c r="F241" s="67"/>
    </row>
    <row r="242" spans="1:6" s="46" customFormat="1" ht="1.5" customHeight="1">
      <c r="A242" s="162"/>
      <c r="B242" s="162"/>
      <c r="C242" s="162"/>
      <c r="D242" s="162"/>
      <c r="E242" s="162"/>
      <c r="F242" s="162"/>
    </row>
    <row r="243" spans="1:6" s="46" customFormat="1" ht="37.5" customHeight="1">
      <c r="A243" s="108"/>
      <c r="B243" s="108"/>
      <c r="C243" s="82"/>
      <c r="D243" s="82"/>
      <c r="E243" s="82"/>
      <c r="F243" s="67"/>
    </row>
    <row r="244" spans="1:6" s="47" customFormat="1" ht="2.25" customHeight="1" hidden="1">
      <c r="A244" s="149"/>
      <c r="B244" s="149"/>
      <c r="C244" s="149"/>
      <c r="D244" s="149"/>
      <c r="E244" s="149"/>
      <c r="F244" s="149"/>
    </row>
    <row r="245" spans="1:6" s="47" customFormat="1" ht="35.25" customHeight="1" hidden="1">
      <c r="A245" s="149" t="s">
        <v>134</v>
      </c>
      <c r="B245" s="150"/>
      <c r="C245" s="150"/>
      <c r="D245" s="150"/>
      <c r="E245" s="150"/>
      <c r="F245" s="150"/>
    </row>
    <row r="246" spans="1:6" s="46" customFormat="1" ht="18" customHeight="1" hidden="1">
      <c r="A246" s="150"/>
      <c r="B246" s="150"/>
      <c r="C246" s="150"/>
      <c r="D246" s="150"/>
      <c r="E246" s="150"/>
      <c r="F246" s="150"/>
    </row>
    <row r="247" spans="1:7" s="47" customFormat="1" ht="133.5" customHeight="1">
      <c r="A247" s="165" t="s">
        <v>201</v>
      </c>
      <c r="B247" s="159"/>
      <c r="C247" s="159"/>
      <c r="D247" s="159"/>
      <c r="E247" s="159"/>
      <c r="F247" s="159"/>
      <c r="G247" s="91"/>
    </row>
    <row r="248" spans="1:6" s="47" customFormat="1" ht="72.75" customHeight="1">
      <c r="A248" s="159"/>
      <c r="B248" s="159"/>
      <c r="C248" s="159"/>
      <c r="D248" s="159"/>
      <c r="E248" s="159"/>
      <c r="F248" s="159"/>
    </row>
    <row r="249" spans="1:5" s="47" customFormat="1" ht="54" customHeight="1">
      <c r="A249" s="1"/>
      <c r="B249" s="1"/>
      <c r="C249" s="1"/>
      <c r="D249" s="1"/>
      <c r="E249" s="1"/>
    </row>
    <row r="250" spans="1:5" s="47" customFormat="1" ht="16.5" customHeight="1">
      <c r="A250" s="1"/>
      <c r="B250" s="1"/>
      <c r="C250" s="1"/>
      <c r="D250" s="1"/>
      <c r="E250" s="1"/>
    </row>
    <row r="251" spans="1:5" s="46" customFormat="1" ht="16.5" customHeight="1">
      <c r="A251" s="1"/>
      <c r="B251" s="1"/>
      <c r="C251" s="1"/>
      <c r="D251" s="1"/>
      <c r="E251" s="1"/>
    </row>
    <row r="252" spans="1:5" s="47" customFormat="1" ht="16.5" customHeight="1">
      <c r="A252" s="1"/>
      <c r="B252" s="1"/>
      <c r="C252" s="1"/>
      <c r="D252" s="1"/>
      <c r="E252" s="1"/>
    </row>
    <row r="253" spans="1:5" s="14" customFormat="1" ht="16.5" customHeight="1">
      <c r="A253"/>
      <c r="B253"/>
      <c r="C253"/>
      <c r="D253"/>
      <c r="E253"/>
    </row>
    <row r="254" spans="1:5" s="14" customFormat="1" ht="16.5" customHeight="1">
      <c r="A254"/>
      <c r="B254"/>
      <c r="C254"/>
      <c r="D254"/>
      <c r="E254"/>
    </row>
    <row r="255" spans="1:5" s="14" customFormat="1" ht="16.5" customHeight="1">
      <c r="A255"/>
      <c r="B255"/>
      <c r="C255"/>
      <c r="D255"/>
      <c r="E255"/>
    </row>
    <row r="256" spans="1:5" s="14" customFormat="1" ht="24.75" customHeight="1">
      <c r="A256"/>
      <c r="B256"/>
      <c r="C256"/>
      <c r="D256"/>
      <c r="E256"/>
    </row>
    <row r="257" spans="1:5" s="14" customFormat="1" ht="16.5" customHeight="1">
      <c r="A257"/>
      <c r="B257"/>
      <c r="C257"/>
      <c r="D257"/>
      <c r="E257"/>
    </row>
    <row r="258" spans="1:5" s="8" customFormat="1" ht="16.5" customHeight="1">
      <c r="A258"/>
      <c r="B258"/>
      <c r="C258"/>
      <c r="D258"/>
      <c r="E258"/>
    </row>
    <row r="259" spans="1:5" s="14" customFormat="1" ht="16.5" customHeight="1">
      <c r="A259"/>
      <c r="B259"/>
      <c r="C259"/>
      <c r="D259"/>
      <c r="E259"/>
    </row>
    <row r="260" spans="1:5" s="14" customFormat="1" ht="16.5" customHeight="1">
      <c r="A260"/>
      <c r="B260"/>
      <c r="C260"/>
      <c r="D260"/>
      <c r="E260"/>
    </row>
    <row r="261" spans="1:5" s="14" customFormat="1" ht="24.75" customHeight="1">
      <c r="A261"/>
      <c r="B261"/>
      <c r="C261"/>
      <c r="D261"/>
      <c r="E261"/>
    </row>
    <row r="262" spans="1:5" s="14" customFormat="1" ht="16.5" customHeight="1">
      <c r="A262"/>
      <c r="B262"/>
      <c r="C262"/>
      <c r="D262"/>
      <c r="E262"/>
    </row>
    <row r="263" spans="1:5" s="8" customFormat="1" ht="16.5" customHeight="1">
      <c r="A263"/>
      <c r="B263"/>
      <c r="C263"/>
      <c r="D263"/>
      <c r="E263"/>
    </row>
    <row r="264" spans="1:5" s="14" customFormat="1" ht="16.5" customHeight="1">
      <c r="A264"/>
      <c r="B264"/>
      <c r="C264"/>
      <c r="D264"/>
      <c r="E264"/>
    </row>
    <row r="265" spans="1:5" s="8" customFormat="1" ht="16.5" customHeight="1">
      <c r="A265"/>
      <c r="B265"/>
      <c r="C265"/>
      <c r="D265"/>
      <c r="E265"/>
    </row>
    <row r="266" spans="1:5" s="14" customFormat="1" ht="16.5" customHeight="1">
      <c r="A266"/>
      <c r="B266"/>
      <c r="C266"/>
      <c r="D266"/>
      <c r="E266"/>
    </row>
    <row r="267" spans="1:5" s="14" customFormat="1" ht="16.5" customHeight="1">
      <c r="A267"/>
      <c r="B267"/>
      <c r="C267"/>
      <c r="D267"/>
      <c r="E267"/>
    </row>
    <row r="268" spans="1:5" s="8" customFormat="1" ht="16.5" customHeight="1">
      <c r="A268"/>
      <c r="B268"/>
      <c r="C268"/>
      <c r="D268"/>
      <c r="E268"/>
    </row>
    <row r="269" spans="1:5" s="14" customFormat="1" ht="16.5" customHeight="1">
      <c r="A269"/>
      <c r="B269"/>
      <c r="C269"/>
      <c r="D269"/>
      <c r="E269"/>
    </row>
    <row r="270" spans="1:5" s="8" customFormat="1" ht="16.5" customHeight="1">
      <c r="A270"/>
      <c r="B270"/>
      <c r="C270"/>
      <c r="D270"/>
      <c r="E270"/>
    </row>
    <row r="271" spans="1:5" s="8" customFormat="1" ht="16.5" customHeight="1">
      <c r="A271"/>
      <c r="B271"/>
      <c r="C271"/>
      <c r="D271"/>
      <c r="E271"/>
    </row>
    <row r="272" spans="1:5" s="14" customFormat="1" ht="16.5" customHeight="1">
      <c r="A272"/>
      <c r="B272"/>
      <c r="C272"/>
      <c r="D272"/>
      <c r="E272"/>
    </row>
    <row r="273" spans="1:5" s="8" customFormat="1" ht="24.75" customHeight="1">
      <c r="A273"/>
      <c r="B273"/>
      <c r="C273"/>
      <c r="D273"/>
      <c r="E273"/>
    </row>
    <row r="274" spans="1:5" s="14" customFormat="1" ht="16.5" customHeight="1">
      <c r="A274"/>
      <c r="B274"/>
      <c r="C274"/>
      <c r="D274"/>
      <c r="E274"/>
    </row>
    <row r="275" spans="1:5" s="14" customFormat="1" ht="16.5" customHeight="1">
      <c r="A275"/>
      <c r="B275"/>
      <c r="C275"/>
      <c r="D275"/>
      <c r="E275"/>
    </row>
    <row r="276" spans="1:5" s="8" customFormat="1" ht="16.5" customHeight="1">
      <c r="A276"/>
      <c r="B276"/>
      <c r="C276"/>
      <c r="D276"/>
      <c r="E276"/>
    </row>
    <row r="277" spans="1:5" s="14" customFormat="1" ht="16.5" customHeight="1">
      <c r="A277"/>
      <c r="B277"/>
      <c r="C277"/>
      <c r="D277"/>
      <c r="E277"/>
    </row>
    <row r="278" spans="1:5" s="8" customFormat="1" ht="16.5" customHeight="1">
      <c r="A278"/>
      <c r="B278"/>
      <c r="C278"/>
      <c r="D278"/>
      <c r="E278"/>
    </row>
    <row r="279" spans="1:5" s="8" customFormat="1" ht="24.75" customHeight="1">
      <c r="A279"/>
      <c r="B279"/>
      <c r="C279"/>
      <c r="D279"/>
      <c r="E279"/>
    </row>
    <row r="280" spans="1:5" s="14" customFormat="1" ht="16.5" customHeight="1">
      <c r="A280"/>
      <c r="B280"/>
      <c r="C280"/>
      <c r="D280"/>
      <c r="E280"/>
    </row>
    <row r="281" spans="1:5" s="14" customFormat="1" ht="16.5" customHeight="1">
      <c r="A281"/>
      <c r="B281"/>
      <c r="C281"/>
      <c r="D281"/>
      <c r="E281"/>
    </row>
    <row r="282" spans="1:5" s="14" customFormat="1" ht="16.5" customHeight="1">
      <c r="A282"/>
      <c r="B282"/>
      <c r="C282"/>
      <c r="D282"/>
      <c r="E282"/>
    </row>
    <row r="283" spans="1:5" s="14" customFormat="1" ht="16.5" customHeight="1">
      <c r="A283"/>
      <c r="B283"/>
      <c r="C283"/>
      <c r="D283"/>
      <c r="E283"/>
    </row>
    <row r="284" spans="1:5" s="14" customFormat="1" ht="16.5" customHeight="1">
      <c r="A284"/>
      <c r="B284"/>
      <c r="C284"/>
      <c r="D284"/>
      <c r="E284"/>
    </row>
    <row r="285" spans="1:5" s="14" customFormat="1" ht="16.5" customHeight="1">
      <c r="A285"/>
      <c r="B285"/>
      <c r="C285"/>
      <c r="D285"/>
      <c r="E285"/>
    </row>
    <row r="286" spans="1:5" s="14" customFormat="1" ht="24.75" customHeight="1">
      <c r="A286"/>
      <c r="B286"/>
      <c r="C286"/>
      <c r="D286"/>
      <c r="E286"/>
    </row>
    <row r="287" spans="1:5" s="8" customFormat="1" ht="16.5" customHeight="1">
      <c r="A287"/>
      <c r="B287"/>
      <c r="C287"/>
      <c r="D287"/>
      <c r="E287"/>
    </row>
    <row r="288" spans="1:5" s="14" customFormat="1" ht="16.5" customHeight="1">
      <c r="A288"/>
      <c r="B288"/>
      <c r="C288"/>
      <c r="D288"/>
      <c r="E288"/>
    </row>
    <row r="289" spans="1:5" s="14" customFormat="1" ht="16.5" customHeight="1">
      <c r="A289"/>
      <c r="B289"/>
      <c r="C289"/>
      <c r="D289"/>
      <c r="E289"/>
    </row>
    <row r="290" spans="1:5" s="14" customFormat="1" ht="16.5" customHeight="1">
      <c r="A290"/>
      <c r="B290"/>
      <c r="C290"/>
      <c r="D290"/>
      <c r="E290"/>
    </row>
    <row r="291" spans="1:5" s="14" customFormat="1" ht="16.5" customHeight="1">
      <c r="A291"/>
      <c r="B291"/>
      <c r="C291"/>
      <c r="D291"/>
      <c r="E291"/>
    </row>
    <row r="292" spans="1:5" s="14" customFormat="1" ht="16.5" customHeight="1">
      <c r="A292"/>
      <c r="B292"/>
      <c r="C292"/>
      <c r="D292"/>
      <c r="E292"/>
    </row>
    <row r="293" spans="1:5" s="14" customFormat="1" ht="16.5" customHeight="1">
      <c r="A293"/>
      <c r="B293"/>
      <c r="C293"/>
      <c r="D293"/>
      <c r="E293"/>
    </row>
    <row r="294" spans="1:5" s="14" customFormat="1" ht="16.5" customHeight="1">
      <c r="A294"/>
      <c r="B294"/>
      <c r="C294"/>
      <c r="D294"/>
      <c r="E294"/>
    </row>
    <row r="295" spans="1:5" s="14" customFormat="1" ht="16.5" customHeight="1">
      <c r="A295"/>
      <c r="B295"/>
      <c r="C295"/>
      <c r="D295"/>
      <c r="E295"/>
    </row>
    <row r="296" spans="1:5" s="14" customFormat="1" ht="24.75" customHeight="1">
      <c r="A296"/>
      <c r="B296"/>
      <c r="C296"/>
      <c r="D296"/>
      <c r="E296"/>
    </row>
    <row r="297" spans="1:5" s="8" customFormat="1" ht="16.5" customHeight="1">
      <c r="A297"/>
      <c r="B297"/>
      <c r="C297"/>
      <c r="D297"/>
      <c r="E297"/>
    </row>
    <row r="298" spans="1:5" s="8" customFormat="1" ht="16.5" customHeight="1">
      <c r="A298"/>
      <c r="B298"/>
      <c r="C298"/>
      <c r="D298"/>
      <c r="E298"/>
    </row>
    <row r="299" spans="1:5" s="14" customFormat="1" ht="16.5" customHeight="1">
      <c r="A299"/>
      <c r="B299"/>
      <c r="C299"/>
      <c r="D299"/>
      <c r="E299"/>
    </row>
    <row r="300" spans="1:5" s="14" customFormat="1" ht="16.5" customHeight="1">
      <c r="A300"/>
      <c r="B300"/>
      <c r="C300"/>
      <c r="D300"/>
      <c r="E300"/>
    </row>
    <row r="301" spans="1:5" s="14" customFormat="1" ht="16.5" customHeight="1">
      <c r="A301"/>
      <c r="B301"/>
      <c r="C301"/>
      <c r="D301"/>
      <c r="E301"/>
    </row>
    <row r="302" spans="1:5" s="14" customFormat="1" ht="16.5" customHeight="1">
      <c r="A302"/>
      <c r="B302"/>
      <c r="C302"/>
      <c r="D302"/>
      <c r="E302"/>
    </row>
    <row r="303" spans="1:5" s="14" customFormat="1" ht="16.5" customHeight="1">
      <c r="A303"/>
      <c r="B303"/>
      <c r="C303"/>
      <c r="D303"/>
      <c r="E303"/>
    </row>
    <row r="304" spans="1:5" s="8" customFormat="1" ht="16.5" customHeight="1">
      <c r="A304"/>
      <c r="B304"/>
      <c r="C304"/>
      <c r="D304"/>
      <c r="E304"/>
    </row>
    <row r="305" spans="1:5" s="14" customFormat="1" ht="16.5" customHeight="1">
      <c r="A305"/>
      <c r="B305"/>
      <c r="C305"/>
      <c r="D305"/>
      <c r="E305"/>
    </row>
    <row r="306" spans="1:5" s="14" customFormat="1" ht="16.5" customHeight="1">
      <c r="A306"/>
      <c r="B306"/>
      <c r="C306"/>
      <c r="D306"/>
      <c r="E306"/>
    </row>
    <row r="307" spans="1:5" s="14" customFormat="1" ht="16.5" customHeight="1">
      <c r="A307"/>
      <c r="B307"/>
      <c r="C307"/>
      <c r="D307"/>
      <c r="E307"/>
    </row>
    <row r="308" spans="1:5" s="14" customFormat="1" ht="16.5" customHeight="1">
      <c r="A308"/>
      <c r="B308"/>
      <c r="C308"/>
      <c r="D308"/>
      <c r="E308"/>
    </row>
    <row r="309" spans="1:5" s="8" customFormat="1" ht="24.75" customHeight="1">
      <c r="A309"/>
      <c r="B309"/>
      <c r="C309"/>
      <c r="D309"/>
      <c r="E309"/>
    </row>
    <row r="310" spans="1:5" s="14" customFormat="1" ht="16.5" customHeight="1">
      <c r="A310"/>
      <c r="B310"/>
      <c r="C310"/>
      <c r="D310"/>
      <c r="E310"/>
    </row>
    <row r="311" spans="1:5" s="14" customFormat="1" ht="16.5" customHeight="1">
      <c r="A311"/>
      <c r="B311"/>
      <c r="C311"/>
      <c r="D311"/>
      <c r="E311"/>
    </row>
    <row r="312" spans="1:5" s="14" customFormat="1" ht="16.5" customHeight="1">
      <c r="A312"/>
      <c r="B312"/>
      <c r="C312"/>
      <c r="D312"/>
      <c r="E312"/>
    </row>
    <row r="313" spans="1:5" s="8" customFormat="1" ht="16.5" customHeight="1">
      <c r="A313"/>
      <c r="B313"/>
      <c r="C313"/>
      <c r="D313"/>
      <c r="E313"/>
    </row>
    <row r="314" spans="1:5" s="8" customFormat="1" ht="16.5" customHeight="1">
      <c r="A314"/>
      <c r="B314"/>
      <c r="C314"/>
      <c r="D314"/>
      <c r="E314"/>
    </row>
    <row r="315" spans="1:5" s="8" customFormat="1" ht="30" customHeight="1">
      <c r="A315"/>
      <c r="B315"/>
      <c r="C315"/>
      <c r="D315"/>
      <c r="E315"/>
    </row>
    <row r="316" spans="1:5" s="8" customFormat="1" ht="28.5" customHeight="1">
      <c r="A316"/>
      <c r="B316"/>
      <c r="C316"/>
      <c r="D316"/>
      <c r="E316"/>
    </row>
    <row r="317" spans="1:5" s="8" customFormat="1" ht="16.5" customHeight="1">
      <c r="A317"/>
      <c r="B317"/>
      <c r="C317"/>
      <c r="D317"/>
      <c r="E317"/>
    </row>
    <row r="318" spans="1:5" s="8" customFormat="1" ht="16.5" customHeight="1">
      <c r="A318"/>
      <c r="B318"/>
      <c r="C318"/>
      <c r="D318"/>
      <c r="E318"/>
    </row>
    <row r="319" spans="1:5" s="8" customFormat="1" ht="16.5" customHeight="1">
      <c r="A319"/>
      <c r="B319"/>
      <c r="C319"/>
      <c r="D319"/>
      <c r="E319"/>
    </row>
    <row r="320" spans="1:5" s="14" customFormat="1" ht="16.5" customHeight="1">
      <c r="A320"/>
      <c r="B320"/>
      <c r="C320"/>
      <c r="D320"/>
      <c r="E320"/>
    </row>
    <row r="321" spans="1:5" s="14" customFormat="1" ht="16.5" customHeight="1">
      <c r="A321"/>
      <c r="B321"/>
      <c r="C321"/>
      <c r="D321"/>
      <c r="E321"/>
    </row>
    <row r="322" spans="1:5" s="14" customFormat="1" ht="16.5" customHeight="1">
      <c r="A322"/>
      <c r="B322"/>
      <c r="C322"/>
      <c r="D322"/>
      <c r="E322"/>
    </row>
    <row r="323" spans="1:5" s="14" customFormat="1" ht="16.5" customHeight="1">
      <c r="A323"/>
      <c r="B323"/>
      <c r="C323"/>
      <c r="D323"/>
      <c r="E323"/>
    </row>
    <row r="324" spans="1:5" s="14" customFormat="1" ht="16.5" customHeight="1">
      <c r="A324"/>
      <c r="B324"/>
      <c r="C324"/>
      <c r="D324"/>
      <c r="E324"/>
    </row>
    <row r="325" spans="1:5" s="8" customFormat="1" ht="16.5" customHeight="1">
      <c r="A325"/>
      <c r="B325"/>
      <c r="C325"/>
      <c r="D325"/>
      <c r="E325"/>
    </row>
    <row r="326" spans="1:5" s="14" customFormat="1" ht="16.5" customHeight="1">
      <c r="A326"/>
      <c r="B326"/>
      <c r="C326"/>
      <c r="D326"/>
      <c r="E326"/>
    </row>
    <row r="327" spans="1:5" s="14" customFormat="1" ht="16.5" customHeight="1">
      <c r="A327"/>
      <c r="B327"/>
      <c r="C327"/>
      <c r="D327"/>
      <c r="E327"/>
    </row>
    <row r="328" spans="1:5" s="14" customFormat="1" ht="16.5" customHeight="1">
      <c r="A328"/>
      <c r="B328"/>
      <c r="C328"/>
      <c r="D328"/>
      <c r="E328"/>
    </row>
    <row r="329" spans="1:5" s="8" customFormat="1" ht="16.5" customHeight="1">
      <c r="A329"/>
      <c r="B329"/>
      <c r="C329"/>
      <c r="D329"/>
      <c r="E329"/>
    </row>
    <row r="330" spans="1:5" s="8" customFormat="1" ht="16.5" customHeight="1">
      <c r="A330"/>
      <c r="B330"/>
      <c r="C330"/>
      <c r="D330"/>
      <c r="E330"/>
    </row>
    <row r="331" spans="1:5" s="14" customFormat="1" ht="16.5" customHeight="1">
      <c r="A331"/>
      <c r="B331"/>
      <c r="C331"/>
      <c r="D331"/>
      <c r="E331"/>
    </row>
    <row r="332" spans="1:5" s="8" customFormat="1" ht="16.5" customHeight="1">
      <c r="A332"/>
      <c r="B332"/>
      <c r="C332"/>
      <c r="D332"/>
      <c r="E332"/>
    </row>
    <row r="333" spans="1:5" s="8" customFormat="1" ht="16.5" customHeight="1">
      <c r="A333"/>
      <c r="B333"/>
      <c r="C333"/>
      <c r="D333"/>
      <c r="E333"/>
    </row>
    <row r="334" spans="1:5" s="8" customFormat="1" ht="16.5" customHeight="1">
      <c r="A334"/>
      <c r="B334"/>
      <c r="C334"/>
      <c r="D334"/>
      <c r="E334"/>
    </row>
    <row r="335" spans="1:5" s="14" customFormat="1" ht="16.5" customHeight="1">
      <c r="A335"/>
      <c r="B335"/>
      <c r="C335"/>
      <c r="D335"/>
      <c r="E335"/>
    </row>
    <row r="336" spans="1:5" s="8" customFormat="1" ht="16.5" customHeight="1">
      <c r="A336"/>
      <c r="B336"/>
      <c r="C336"/>
      <c r="D336"/>
      <c r="E336"/>
    </row>
    <row r="337" spans="1:5" s="8" customFormat="1" ht="16.5" customHeight="1">
      <c r="A337"/>
      <c r="B337"/>
      <c r="C337"/>
      <c r="D337"/>
      <c r="E337"/>
    </row>
    <row r="338" spans="1:5" s="14" customFormat="1" ht="16.5" customHeight="1">
      <c r="A338"/>
      <c r="B338"/>
      <c r="C338"/>
      <c r="D338"/>
      <c r="E338"/>
    </row>
    <row r="339" spans="1:5" s="8" customFormat="1" ht="16.5" customHeight="1">
      <c r="A339"/>
      <c r="B339"/>
      <c r="C339"/>
      <c r="D339"/>
      <c r="E339"/>
    </row>
    <row r="340" spans="1:5" s="14" customFormat="1" ht="16.5" customHeight="1">
      <c r="A340"/>
      <c r="B340"/>
      <c r="C340"/>
      <c r="D340"/>
      <c r="E340"/>
    </row>
    <row r="341" spans="1:5" s="14" customFormat="1" ht="16.5" customHeight="1">
      <c r="A341"/>
      <c r="B341"/>
      <c r="C341"/>
      <c r="D341"/>
      <c r="E341"/>
    </row>
    <row r="342" spans="1:5" s="14" customFormat="1" ht="16.5" customHeight="1">
      <c r="A342"/>
      <c r="B342"/>
      <c r="C342"/>
      <c r="D342"/>
      <c r="E342"/>
    </row>
    <row r="343" spans="1:5" s="14" customFormat="1" ht="16.5" customHeight="1">
      <c r="A343"/>
      <c r="B343"/>
      <c r="C343"/>
      <c r="D343"/>
      <c r="E343"/>
    </row>
    <row r="344" spans="1:5" s="14" customFormat="1" ht="16.5" customHeight="1">
      <c r="A344"/>
      <c r="B344"/>
      <c r="C344"/>
      <c r="D344"/>
      <c r="E344"/>
    </row>
    <row r="345" spans="1:5" s="14" customFormat="1" ht="16.5" customHeight="1">
      <c r="A345"/>
      <c r="B345"/>
      <c r="C345"/>
      <c r="D345"/>
      <c r="E345"/>
    </row>
    <row r="346" spans="1:5" s="14" customFormat="1" ht="16.5" customHeight="1">
      <c r="A346"/>
      <c r="B346"/>
      <c r="C346"/>
      <c r="D346"/>
      <c r="E346"/>
    </row>
    <row r="347" spans="1:5" s="14" customFormat="1" ht="16.5" customHeight="1">
      <c r="A347"/>
      <c r="B347"/>
      <c r="C347"/>
      <c r="D347"/>
      <c r="E347"/>
    </row>
    <row r="348" spans="1:5" s="14" customFormat="1" ht="16.5" customHeight="1">
      <c r="A348"/>
      <c r="B348"/>
      <c r="C348"/>
      <c r="D348"/>
      <c r="E348"/>
    </row>
    <row r="349" spans="1:5" s="8" customFormat="1" ht="16.5" customHeight="1">
      <c r="A349"/>
      <c r="B349"/>
      <c r="C349"/>
      <c r="D349"/>
      <c r="E349"/>
    </row>
    <row r="350" spans="1:5" s="8" customFormat="1" ht="16.5" customHeight="1">
      <c r="A350"/>
      <c r="B350"/>
      <c r="C350"/>
      <c r="D350"/>
      <c r="E350"/>
    </row>
    <row r="351" spans="1:5" s="14" customFormat="1" ht="16.5" customHeight="1">
      <c r="A351"/>
      <c r="B351"/>
      <c r="C351"/>
      <c r="D351"/>
      <c r="E351"/>
    </row>
    <row r="352" spans="1:5" s="14" customFormat="1" ht="16.5" customHeight="1">
      <c r="A352"/>
      <c r="B352"/>
      <c r="C352"/>
      <c r="D352"/>
      <c r="E352"/>
    </row>
    <row r="353" spans="1:5" s="14" customFormat="1" ht="16.5" customHeight="1">
      <c r="A353"/>
      <c r="B353"/>
      <c r="C353"/>
      <c r="D353"/>
      <c r="E353"/>
    </row>
    <row r="354" spans="1:5" s="14" customFormat="1" ht="16.5" customHeight="1">
      <c r="A354"/>
      <c r="B354"/>
      <c r="C354"/>
      <c r="D354"/>
      <c r="E354"/>
    </row>
    <row r="355" spans="1:5" s="14" customFormat="1" ht="16.5" customHeight="1">
      <c r="A355"/>
      <c r="B355"/>
      <c r="C355"/>
      <c r="D355"/>
      <c r="E355"/>
    </row>
    <row r="356" spans="1:5" s="14" customFormat="1" ht="16.5" customHeight="1">
      <c r="A356"/>
      <c r="B356"/>
      <c r="C356"/>
      <c r="D356"/>
      <c r="E356"/>
    </row>
    <row r="357" spans="1:5" s="14" customFormat="1" ht="16.5" customHeight="1">
      <c r="A357"/>
      <c r="B357"/>
      <c r="C357"/>
      <c r="D357"/>
      <c r="E357"/>
    </row>
    <row r="358" spans="1:5" s="14" customFormat="1" ht="16.5" customHeight="1">
      <c r="A358"/>
      <c r="B358"/>
      <c r="C358"/>
      <c r="D358"/>
      <c r="E358"/>
    </row>
    <row r="359" spans="1:5" s="14" customFormat="1" ht="16.5" customHeight="1">
      <c r="A359"/>
      <c r="B359"/>
      <c r="C359"/>
      <c r="D359"/>
      <c r="E359"/>
    </row>
    <row r="360" spans="1:5" s="14" customFormat="1" ht="16.5" customHeight="1">
      <c r="A360"/>
      <c r="B360"/>
      <c r="C360"/>
      <c r="D360"/>
      <c r="E360"/>
    </row>
    <row r="361" spans="1:5" s="14" customFormat="1" ht="28.5" customHeight="1">
      <c r="A361"/>
      <c r="B361"/>
      <c r="C361"/>
      <c r="D361"/>
      <c r="E361"/>
    </row>
    <row r="362" spans="1:5" s="14" customFormat="1" ht="27" customHeight="1">
      <c r="A362"/>
      <c r="B362"/>
      <c r="C362"/>
      <c r="D362"/>
      <c r="E362"/>
    </row>
    <row r="363" spans="1:5" s="14" customFormat="1" ht="27" customHeight="1">
      <c r="A363"/>
      <c r="B363"/>
      <c r="C363"/>
      <c r="D363"/>
      <c r="E363"/>
    </row>
    <row r="364" spans="1:5" s="14" customFormat="1" ht="16.5" customHeight="1">
      <c r="A364"/>
      <c r="B364"/>
      <c r="C364"/>
      <c r="D364"/>
      <c r="E364"/>
    </row>
    <row r="365" spans="1:5" s="14" customFormat="1" ht="16.5" customHeight="1">
      <c r="A365"/>
      <c r="B365"/>
      <c r="C365"/>
      <c r="D365"/>
      <c r="E365"/>
    </row>
    <row r="366" spans="1:5" s="14" customFormat="1" ht="16.5" customHeight="1">
      <c r="A366"/>
      <c r="B366"/>
      <c r="C366"/>
      <c r="D366"/>
      <c r="E366"/>
    </row>
    <row r="367" spans="1:5" s="14" customFormat="1" ht="16.5" customHeight="1">
      <c r="A367"/>
      <c r="B367"/>
      <c r="C367"/>
      <c r="D367"/>
      <c r="E367"/>
    </row>
    <row r="368" spans="1:5" s="14" customFormat="1" ht="16.5" customHeight="1">
      <c r="A368"/>
      <c r="B368"/>
      <c r="C368"/>
      <c r="D368"/>
      <c r="E368"/>
    </row>
    <row r="369" spans="1:5" s="14" customFormat="1" ht="16.5" customHeight="1">
      <c r="A369"/>
      <c r="B369"/>
      <c r="C369"/>
      <c r="D369"/>
      <c r="E369"/>
    </row>
    <row r="370" spans="1:5" s="14" customFormat="1" ht="16.5" customHeight="1">
      <c r="A370"/>
      <c r="B370"/>
      <c r="C370"/>
      <c r="D370"/>
      <c r="E370"/>
    </row>
    <row r="371" spans="1:5" s="14" customFormat="1" ht="16.5" customHeight="1">
      <c r="A371"/>
      <c r="B371"/>
      <c r="C371"/>
      <c r="D371"/>
      <c r="E371"/>
    </row>
    <row r="372" spans="1:5" s="14" customFormat="1" ht="16.5" customHeight="1">
      <c r="A372"/>
      <c r="B372"/>
      <c r="C372"/>
      <c r="D372"/>
      <c r="E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</sheetData>
  <sheetProtection/>
  <mergeCells count="30">
    <mergeCell ref="C31:E31"/>
    <mergeCell ref="A34:B34"/>
    <mergeCell ref="A240:F240"/>
    <mergeCell ref="A247:F248"/>
    <mergeCell ref="A228:B228"/>
    <mergeCell ref="A229:B229"/>
    <mergeCell ref="A230:B230"/>
    <mergeCell ref="A237:F237"/>
    <mergeCell ref="C228:E228"/>
    <mergeCell ref="C230:E230"/>
    <mergeCell ref="A30:B30"/>
    <mergeCell ref="A245:F246"/>
    <mergeCell ref="C227:E227"/>
    <mergeCell ref="A32:B32"/>
    <mergeCell ref="C229:E229"/>
    <mergeCell ref="A239:F239"/>
    <mergeCell ref="A31:B31"/>
    <mergeCell ref="A222:B222"/>
    <mergeCell ref="A242:F242"/>
    <mergeCell ref="A244:F244"/>
    <mergeCell ref="A1:F1"/>
    <mergeCell ref="A28:E28"/>
    <mergeCell ref="A227:B227"/>
    <mergeCell ref="A2:E2"/>
    <mergeCell ref="A44:E44"/>
    <mergeCell ref="C30:E30"/>
    <mergeCell ref="C29:E29"/>
    <mergeCell ref="C32:E32"/>
    <mergeCell ref="A24:B24"/>
    <mergeCell ref="A29:B29"/>
  </mergeCells>
  <printOptions/>
  <pageMargins left="0.196850393700787" right="0.236220472440945" top="0.236220472440945" bottom="0.275590551181102" header="0.196850393700787" footer="0.1574803149606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2023-02-24T10:19:31Z</cp:lastPrinted>
  <dcterms:created xsi:type="dcterms:W3CDTF">2002-05-10T07:44:53Z</dcterms:created>
  <dcterms:modified xsi:type="dcterms:W3CDTF">2023-02-24T10:21:51Z</dcterms:modified>
  <cp:category/>
  <cp:version/>
  <cp:contentType/>
  <cp:contentStatus/>
</cp:coreProperties>
</file>